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hulleiter\Desktop\"/>
    </mc:Choice>
  </mc:AlternateContent>
  <bookViews>
    <workbookView xWindow="0" yWindow="0" windowWidth="28800" windowHeight="12210"/>
  </bookViews>
  <sheets>
    <sheet name="Berechung Q. Kontaktpersonen" sheetId="1" r:id="rId1"/>
    <sheet name="Sverweis" sheetId="2" state="hidden" r:id="rId2"/>
    <sheet name="Tabelle3" sheetId="3" state="hidden" r:id="rId3"/>
  </sheets>
  <definedNames>
    <definedName name="_xlnm.Print_Area" localSheetId="0">'Berechung Q. Kontaktpersonen'!$A$1:$AB$57</definedName>
  </definedNames>
  <calcPr calcId="162913"/>
</workbook>
</file>

<file path=xl/calcChain.xml><?xml version="1.0" encoding="utf-8"?>
<calcChain xmlns="http://schemas.openxmlformats.org/spreadsheetml/2006/main">
  <c r="AD21" i="1" l="1"/>
  <c r="AD23" i="1"/>
  <c r="AL23" i="1" s="1"/>
  <c r="AD24" i="1"/>
  <c r="AL24" i="1" s="1"/>
  <c r="AH24" i="1" l="1"/>
  <c r="AK24" i="1"/>
  <c r="AJ24" i="1"/>
  <c r="AI24" i="1"/>
  <c r="AK23" i="1"/>
  <c r="AH21" i="1"/>
  <c r="AD20" i="1"/>
  <c r="AD18" i="1"/>
  <c r="AL18" i="1" s="1"/>
  <c r="AD17" i="1"/>
  <c r="AD16" i="1"/>
  <c r="AL20" i="1" l="1"/>
  <c r="AH20" i="1"/>
  <c r="AD28" i="1"/>
  <c r="AJ20" i="1"/>
  <c r="AK20" i="1"/>
  <c r="AI20" i="1"/>
  <c r="AH18" i="1"/>
  <c r="AI18" i="1"/>
  <c r="AJ18" i="1"/>
  <c r="AK18" i="1"/>
  <c r="AI16" i="1" l="1"/>
  <c r="AH16" i="1" l="1"/>
  <c r="AD30" i="1"/>
  <c r="AL16" i="1" l="1"/>
  <c r="AK16" i="1"/>
  <c r="AJ16" i="1"/>
  <c r="AH23" i="1" l="1"/>
  <c r="AH30" i="1" s="1"/>
  <c r="AI23" i="1"/>
  <c r="AL21" i="1" l="1"/>
  <c r="AL30" i="1" s="1"/>
  <c r="AL31" i="1" l="1"/>
  <c r="V43" i="1" s="1"/>
  <c r="AL17" i="1"/>
  <c r="AL28" i="1" s="1"/>
  <c r="AL29" i="1" s="1"/>
  <c r="AK17" i="1"/>
  <c r="AK28" i="1" s="1"/>
  <c r="AK29" i="1" s="1"/>
  <c r="AJ17" i="1"/>
  <c r="AJ28" i="1" s="1"/>
  <c r="AJ29" i="1" s="1"/>
  <c r="AI17" i="1"/>
  <c r="AI28" i="1" s="1"/>
  <c r="AI29" i="1" s="1"/>
  <c r="AH17" i="1"/>
  <c r="AH28" i="1" s="1"/>
  <c r="AJ23" i="1"/>
  <c r="AI21" i="1"/>
  <c r="AI30" i="1" s="1"/>
  <c r="AJ21" i="1"/>
  <c r="AK21" i="1"/>
  <c r="AK30" i="1" s="1"/>
  <c r="AJ30" i="1" l="1"/>
  <c r="AJ31" i="1" s="1"/>
  <c r="AI31" i="1"/>
  <c r="V50" i="1" s="1"/>
  <c r="V53" i="1" s="1"/>
  <c r="AK31" i="1"/>
  <c r="V41" i="1" s="1"/>
  <c r="AH31" i="1"/>
  <c r="AH29" i="1"/>
  <c r="O48" i="1" s="1"/>
  <c r="O43" i="1" l="1"/>
  <c r="O50" i="1"/>
  <c r="O53" i="1" s="1"/>
  <c r="O41" i="1"/>
  <c r="V48" i="1" l="1"/>
</calcChain>
</file>

<file path=xl/sharedStrings.xml><?xml version="1.0" encoding="utf-8"?>
<sst xmlns="http://schemas.openxmlformats.org/spreadsheetml/2006/main" count="219" uniqueCount="93">
  <si>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</si>
  <si>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</si>
  <si>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</si>
  <si>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</si>
  <si>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</si>
  <si>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</si>
  <si>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</si>
  <si>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</si>
  <si>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</si>
  <si>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</si>
  <si>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</si>
  <si>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</si>
  <si>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Kontaktperson</t>
  </si>
  <si>
    <t>symtomatisch</t>
  </si>
  <si>
    <t>I. positiv getestete Person (Quellfall)</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</si>
  <si>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</si>
  <si>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</si>
  <si>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</si>
  <si>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</si>
  <si>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</si>
  <si>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</si>
  <si>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</si>
  <si>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</si>
  <si>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</si>
  <si>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</si>
  <si>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</si>
  <si>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</si>
  <si>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</si>
  <si>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</si>
  <si>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</si>
  <si>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</si>
  <si>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</si>
  <si>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</si>
  <si>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</si>
  <si>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</si>
  <si>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</si>
  <si>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</si>
  <si>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</si>
  <si>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Zusammenfassung Quellfall</t>
  </si>
  <si>
    <t>Zusammenfassung Kontaktpersonen</t>
  </si>
  <si>
    <t xml:space="preserve">Qarantäne bis einschließlich </t>
  </si>
  <si>
    <t>Startdatum der Quarantäne</t>
  </si>
  <si>
    <t>Berechnungsbeginn</t>
  </si>
  <si>
    <t>Testart</t>
  </si>
  <si>
    <t>Test +1</t>
  </si>
  <si>
    <t>Symptombeginn oder Test +7</t>
  </si>
  <si>
    <t>Symptombeginn +1 oder Test +1</t>
  </si>
  <si>
    <t>immunisiert</t>
  </si>
  <si>
    <t>Datum positives Testergebnis (TT.MM.JJJJ)</t>
  </si>
  <si>
    <t>II. Kontaktpersonen zu Quellfall (Hausstandangehörige)</t>
  </si>
  <si>
    <t>Name, Vorname</t>
  </si>
  <si>
    <t>(Zutreffendes bitte ankreuzen bzw. ausfüllen)</t>
  </si>
  <si>
    <t>COVID-19-typische Symptome vorhanden</t>
  </si>
  <si>
    <t>Datum letzter Kontakt mit Quellfall (TT.MM.JJJJ)</t>
  </si>
  <si>
    <t>Immunisierung vorhanden</t>
  </si>
  <si>
    <t xml:space="preserve">Absonderung bis einschließlich </t>
  </si>
  <si>
    <t>Startdatum der Absonderung</t>
  </si>
  <si>
    <t>Berechnung häusliche Absonderung / Quarantäne</t>
  </si>
  <si>
    <t>KP im Haushalt</t>
  </si>
  <si>
    <t>KP im Haushalt bei Symp. QF</t>
  </si>
  <si>
    <t>(1. Zähltag der 10-tägigen Absonderung;
entweder Tag nach Testabnahme, Tag nach Symptombeginn oder Tag nach letztem Kontakt)</t>
  </si>
  <si>
    <t>keine Absonderung</t>
  </si>
  <si>
    <t>entfällt</t>
  </si>
  <si>
    <t>Symptombeginn oder Test +10</t>
  </si>
  <si>
    <t>Testdatum +10</t>
  </si>
  <si>
    <t>pos. Testergebnis</t>
  </si>
  <si>
    <t>pos. Testergebnis QF</t>
  </si>
  <si>
    <t>Symptombeginn oder Test QF +10</t>
  </si>
  <si>
    <t>letzter Kontakt oder Test QF +10</t>
  </si>
  <si>
    <t>letzter Kontakt oder  Test QF +7</t>
  </si>
  <si>
    <t>Symptombeginn oder Test QF +7</t>
  </si>
  <si>
    <t>letzter Kontakt oder Test  QF+7</t>
  </si>
  <si>
    <t>letzter Kontakt oder Test QF</t>
  </si>
  <si>
    <t>Symptombeginn oder Test QF</t>
  </si>
  <si>
    <t>Freitestung durch POC Antigenschnelltest am</t>
  </si>
  <si>
    <t>Freitestung durch PCR am</t>
  </si>
  <si>
    <t>KP im Haushalt ohne Kontakt</t>
  </si>
  <si>
    <r>
      <t xml:space="preserve">Nur ausfüllen, wenn
</t>
    </r>
    <r>
      <rPr>
        <sz val="12"/>
        <color theme="1"/>
        <rFont val="Arial"/>
        <family val="2"/>
      </rPr>
      <t>letzter Kontakt zum Quellfall innerhalb von 2 Tagen vor Symptombeginn oder Test des Quellfalls bestand!</t>
    </r>
  </si>
  <si>
    <t>Sollten die Spalten "'Wert!" ausgeben, ist keine Quarantäne vorgesehen,
womit auch die Freitestung entfällt.</t>
  </si>
  <si>
    <r>
      <t xml:space="preserve">Freitestung </t>
    </r>
    <r>
      <rPr>
        <b/>
        <sz val="12"/>
        <color rgb="FFFF0000"/>
        <rFont val="Arial"/>
        <family val="2"/>
      </rPr>
      <t>Kita- oder Schulkind</t>
    </r>
    <r>
      <rPr>
        <b/>
        <sz val="12"/>
        <color theme="1"/>
        <rFont val="Arial"/>
        <family val="2"/>
      </rPr>
      <t xml:space="preserve"> bereits ab</t>
    </r>
  </si>
  <si>
    <t>(Antigenschnelltest oder PCR möglich)</t>
  </si>
  <si>
    <r>
      <t xml:space="preserve">Freitestung </t>
    </r>
    <r>
      <rPr>
        <b/>
        <sz val="12"/>
        <color rgb="FFFF0000"/>
        <rFont val="Arial"/>
        <family val="2"/>
      </rPr>
      <t>bei</t>
    </r>
    <r>
      <rPr>
        <b/>
        <sz val="12"/>
        <color theme="5" tint="-0.249977111117893"/>
        <rFont val="Arial"/>
        <family val="2"/>
      </rPr>
      <t xml:space="preserve"> </t>
    </r>
    <r>
      <rPr>
        <b/>
        <sz val="12"/>
        <color rgb="FFFF0000"/>
        <rFont val="Arial"/>
        <family val="2"/>
      </rPr>
      <t>48 h Symptomfreiheit</t>
    </r>
    <r>
      <rPr>
        <b/>
        <sz val="12"/>
        <color theme="5" tint="-0.249977111117893"/>
        <rFont val="Arial"/>
        <family val="2"/>
      </rPr>
      <t xml:space="preserve"> </t>
    </r>
    <r>
      <rPr>
        <b/>
        <sz val="12"/>
        <color theme="1"/>
        <rFont val="Arial"/>
        <family val="2"/>
      </rPr>
      <t>ab</t>
    </r>
  </si>
  <si>
    <t>(nur wenn im Anschluss regelmäßige Testung in der Einrichtung stattfindet)</t>
  </si>
  <si>
    <t xml:space="preserve">Datum Testabnahme (TT.MM.JJJJ) 
</t>
  </si>
  <si>
    <t>(geboostert, 2x geimpft + genesen,  2x geimpftes Kind zwischen 5 und 11 Jahren oder
innerhalb der letzten 90 Tage: 1x geimpft + genesen, 
2x geimpft oder genesen)</t>
  </si>
  <si>
    <t xml:space="preserve">Antigentest </t>
  </si>
  <si>
    <t>Dieser Rechner hilft bei der Berechnung von Absonderungszeiten aufgrund eigener Angaben. 
Rechtsverbindlich für die Absonderung ist die Allgemeinverfügung Absonderung von engen Kontaktpersonen, Verdachtspersonen und positiv auf das Coronavirus getesteten Personen in der jeweils gültigen Fassung.</t>
  </si>
  <si>
    <t>Datum Symptombeginn (TT.MM.JJJJ)</t>
  </si>
  <si>
    <t xml:space="preserve">
(maximal 3 Tage vor Testabnahme)</t>
  </si>
  <si>
    <t>Positiv getestete Person</t>
  </si>
  <si>
    <t>X</t>
  </si>
  <si>
    <t>Mustermann, Anna</t>
  </si>
  <si>
    <t>Mustermann, Felix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</si>
</sst>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b/>
      <sz val="12"/>
      <color theme="5" tint="-0.249977111117893"/>
      <name val="Arial"/>
      <family val="2"/>
    </font>
    <font>
      <sz val="12"/>
      <color rgb="FFFF0000"/>
      <name val="Arial"/>
      <family val="2"/>
    </font>
    <font>
      <sz val="11"/>
      <color theme="1"/>
      <name val="Arial"/>
      <family val="2"/>
    </font>
    <font>
      <b/>
      <sz val="12"/>
      <color rgb="FFFF0000"/>
      <name val="Arial"/>
      <family val="2"/>
    </font>
    <font>
      <sz val="1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1" xfId="0"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3"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5" xfId="0" applyFont="1" applyFill="1" applyBorder="1" applyAlignment="1">
      <alignment horizontal="left"/>
    </xf>
    <xf numFmtId="0" fontId="4" fillId="0" borderId="5" xfId="0" applyFont="1" applyFill="1" applyBorder="1"/>
    <xf numFmtId="0" fontId="4" fillId="0" borderId="4" xfId="0" applyFont="1" applyFill="1" applyBorder="1" applyAlignment="1">
      <alignment horizontal="left"/>
    </xf>
    <xf numFmtId="0" fontId="4" fillId="0" borderId="4" xfId="0" applyFont="1" applyFill="1" applyBorder="1"/>
    <xf numFmtId="0" fontId="4" fillId="0" borderId="5" xfId="0" applyFont="1" applyFill="1" applyBorder="1" applyAlignment="1">
      <alignment horizontal="center"/>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5" xfId="0" applyNumberFormat="1" applyFont="1" applyFill="1" applyBorder="1" applyAlignment="1">
      <alignment horizontal="center"/>
    </xf>
    <xf numFmtId="0" fontId="4" fillId="0" borderId="5" xfId="0" applyNumberFormat="1" applyFont="1" applyFill="1" applyBorder="1" applyAlignment="1">
      <alignment horizontal="center"/>
    </xf>
    <xf numFmtId="14" fontId="4" fillId="0" borderId="2" xfId="0" applyNumberFormat="1" applyFont="1" applyFill="1" applyBorder="1" applyAlignment="1">
      <alignment horizontal="center"/>
    </xf>
    <xf numFmtId="0" fontId="4" fillId="0" borderId="1"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2" xfId="0" applyFont="1" applyFill="1" applyBorder="1"/>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7" fillId="5" borderId="0" xfId="0" applyFont="1" applyFill="1" applyBorder="1" applyAlignment="1" applyProtection="1">
      <alignment vertical="center"/>
    </xf>
    <xf numFmtId="49" fontId="1" fillId="5" borderId="0"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8"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1" fillId="5"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top"/>
    </xf>
    <xf numFmtId="14" fontId="1" fillId="0" borderId="0" xfId="0" applyNumberFormat="1" applyFont="1" applyFill="1" applyBorder="1" applyAlignment="1" applyProtection="1">
      <alignment horizontal="center" vertical="center"/>
    </xf>
    <xf numFmtId="0" fontId="8" fillId="5"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protection locked="0"/>
    </xf>
    <xf numFmtId="0" fontId="5" fillId="4" borderId="1" xfId="0" applyFont="1" applyFill="1" applyBorder="1" applyAlignment="1">
      <alignment horizontal="left"/>
    </xf>
    <xf numFmtId="14" fontId="1"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cellXfs>
  <cellStyles count="1">
    <cellStyle name="Standard" xfId="0" builtinId="0"/>
  </cellStyles>
  <dxfs count="31">
    <dxf>
      <font>
        <color theme="0"/>
      </font>
      <fill>
        <patternFill>
          <bgColor rgb="FFFFC7CE"/>
        </patternFill>
      </fill>
    </dxf>
    <dxf>
      <font>
        <color theme="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8"/>
  <sheetViews>
    <sheetView showGridLines="0" tabSelected="1" zoomScale="70" zoomScaleNormal="70" workbookViewId="0">
      <selection activeCell="S29" sqref="S29"/>
    </sheetView>
  </sheetViews>
  <sheetFormatPr baseColWidth="10" defaultRowHeight="15" x14ac:dyDescent="0.25"/>
  <cols>
    <col min="1" max="2" width="2.7109375" style="4" customWidth="1"/>
    <col min="3" max="15" width="4.7109375" style="4" customWidth="1"/>
    <col min="16" max="16" width="2.7109375" style="4" customWidth="1"/>
    <col min="17" max="19" width="4.7109375" style="4" customWidth="1"/>
    <col min="20" max="20" width="2.7109375" style="4" customWidth="1"/>
    <col min="21" max="21" width="4.7109375" style="5" customWidth="1"/>
    <col min="22" max="23" width="4.7109375" style="4" customWidth="1"/>
    <col min="24" max="24" width="2.7109375" style="4" customWidth="1"/>
    <col min="25" max="26" width="4.7109375" style="5" customWidth="1"/>
    <col min="27" max="28" width="2.7109375" style="4" customWidth="1"/>
    <col min="29" max="29" width="19.140625" style="9" hidden="1" customWidth="1"/>
    <col min="30" max="30" width="34.5703125" style="9" hidden="1" customWidth="1"/>
    <col min="31" max="31" width="15.85546875" style="10" hidden="1" customWidth="1"/>
    <col min="32" max="32" width="6.42578125" style="10" hidden="1" customWidth="1"/>
    <col min="33" max="33" width="7.140625" style="10" hidden="1" customWidth="1"/>
    <col min="34" max="34" width="19.28515625" style="10" hidden="1" customWidth="1"/>
    <col min="35" max="35" width="45.42578125" style="10" hidden="1" customWidth="1"/>
    <col min="36" max="36" width="36.85546875" style="10" hidden="1" customWidth="1"/>
    <col min="37" max="37" width="27.42578125" style="10" hidden="1" customWidth="1"/>
    <col min="38" max="38" width="34.42578125" style="10" hidden="1" customWidth="1"/>
    <col min="39" max="42" width="11.42578125" customWidth="1"/>
  </cols>
  <sheetData>
    <row r="1" spans="1:38" ht="9.9499999999999993" customHeight="1" x14ac:dyDescent="0.25">
      <c r="A1" s="44"/>
      <c r="B1" s="44"/>
      <c r="C1" s="44"/>
      <c r="D1" s="44"/>
      <c r="E1" s="44"/>
      <c r="F1" s="44"/>
      <c r="G1" s="44"/>
      <c r="H1" s="44"/>
      <c r="I1" s="44"/>
      <c r="J1" s="44"/>
      <c r="K1" s="44"/>
      <c r="L1" s="44"/>
      <c r="M1" s="44"/>
      <c r="N1" s="44"/>
      <c r="O1" s="44"/>
      <c r="P1" s="44"/>
      <c r="Q1" s="44"/>
      <c r="R1" s="44"/>
      <c r="S1" s="44"/>
      <c r="T1" s="44"/>
      <c r="U1" s="45"/>
      <c r="V1" s="44"/>
      <c r="W1" s="44"/>
      <c r="X1" s="44"/>
      <c r="Y1" s="45"/>
      <c r="Z1" s="45"/>
      <c r="AA1" s="44"/>
      <c r="AB1" s="44"/>
    </row>
    <row r="2" spans="1:38" ht="21.95" customHeight="1" x14ac:dyDescent="0.25">
      <c r="A2" s="44"/>
      <c r="B2" s="85" t="s">
        <v>57</v>
      </c>
      <c r="C2" s="85"/>
      <c r="D2" s="85"/>
      <c r="E2" s="85"/>
      <c r="F2" s="85"/>
      <c r="G2" s="85"/>
      <c r="H2" s="85"/>
      <c r="I2" s="85"/>
      <c r="J2" s="85"/>
      <c r="K2" s="85"/>
      <c r="L2" s="85"/>
      <c r="M2" s="85"/>
      <c r="N2" s="85"/>
      <c r="O2" s="85"/>
      <c r="P2" s="85"/>
      <c r="Q2" s="85"/>
      <c r="R2" s="85"/>
      <c r="S2" s="85"/>
      <c r="T2" s="85"/>
      <c r="U2" s="85"/>
      <c r="V2" s="85"/>
      <c r="W2" s="85"/>
      <c r="X2" s="85"/>
      <c r="Y2" s="85"/>
      <c r="Z2" s="85"/>
      <c r="AA2" s="85"/>
      <c r="AB2" s="46"/>
      <c r="AC2" s="83" t="s">
        <v>5</v>
      </c>
      <c r="AD2" s="83"/>
      <c r="AE2" s="83"/>
      <c r="AF2" s="83"/>
      <c r="AG2" s="83"/>
      <c r="AH2" s="83"/>
      <c r="AI2" s="83"/>
      <c r="AJ2" s="11"/>
      <c r="AK2" s="11"/>
      <c r="AL2" s="11"/>
    </row>
    <row r="3" spans="1:38" ht="21.95" customHeight="1" x14ac:dyDescent="0.25">
      <c r="A3" s="44"/>
      <c r="B3" s="86" t="s">
        <v>51</v>
      </c>
      <c r="C3" s="86"/>
      <c r="D3" s="86"/>
      <c r="E3" s="86"/>
      <c r="F3" s="86"/>
      <c r="G3" s="86"/>
      <c r="H3" s="86"/>
      <c r="I3" s="86"/>
      <c r="J3" s="86"/>
      <c r="K3" s="86"/>
      <c r="L3" s="86"/>
      <c r="M3" s="86"/>
      <c r="N3" s="86"/>
      <c r="O3" s="86"/>
      <c r="P3" s="86"/>
      <c r="Q3" s="86"/>
      <c r="R3" s="86"/>
      <c r="S3" s="86"/>
      <c r="T3" s="86"/>
      <c r="U3" s="86"/>
      <c r="V3" s="86"/>
      <c r="W3" s="86"/>
      <c r="X3" s="86"/>
      <c r="Y3" s="86"/>
      <c r="Z3" s="86"/>
      <c r="AA3" s="86"/>
      <c r="AB3" s="46"/>
      <c r="AC3" s="12"/>
      <c r="AD3" s="12" t="s">
        <v>17</v>
      </c>
      <c r="AE3" s="13"/>
      <c r="AF3" s="13"/>
      <c r="AG3" s="13" t="s">
        <v>47</v>
      </c>
      <c r="AH3" s="14" t="s">
        <v>40</v>
      </c>
      <c r="AI3" s="15" t="s">
        <v>75</v>
      </c>
      <c r="AJ3" s="15" t="s">
        <v>74</v>
      </c>
      <c r="AK3" s="14" t="s">
        <v>41</v>
      </c>
      <c r="AL3" s="14" t="s">
        <v>10</v>
      </c>
    </row>
    <row r="4" spans="1:38" ht="50.1" customHeight="1" x14ac:dyDescent="0.25">
      <c r="A4" s="44"/>
      <c r="B4" s="87" t="s">
        <v>86</v>
      </c>
      <c r="C4" s="87"/>
      <c r="D4" s="87"/>
      <c r="E4" s="87"/>
      <c r="F4" s="87"/>
      <c r="G4" s="87"/>
      <c r="H4" s="87"/>
      <c r="I4" s="87"/>
      <c r="J4" s="87"/>
      <c r="K4" s="87"/>
      <c r="L4" s="87"/>
      <c r="M4" s="87"/>
      <c r="N4" s="87"/>
      <c r="O4" s="87"/>
      <c r="P4" s="87"/>
      <c r="Q4" s="87"/>
      <c r="R4" s="87"/>
      <c r="S4" s="87"/>
      <c r="T4" s="87"/>
      <c r="U4" s="87"/>
      <c r="V4" s="87"/>
      <c r="W4" s="87"/>
      <c r="X4" s="87"/>
      <c r="Y4" s="87"/>
      <c r="Z4" s="87"/>
      <c r="AA4" s="87"/>
      <c r="AB4" s="46"/>
      <c r="AC4" s="12"/>
      <c r="AD4" s="12"/>
      <c r="AE4" s="13"/>
      <c r="AF4" s="13"/>
      <c r="AG4" s="13"/>
      <c r="AH4" s="14"/>
      <c r="AI4" s="15"/>
      <c r="AJ4" s="15"/>
      <c r="AK4" s="14"/>
      <c r="AL4" s="14"/>
    </row>
    <row r="5" spans="1:38" ht="9.9499999999999993" customHeight="1" x14ac:dyDescent="0.25">
      <c r="A5" s="44"/>
      <c r="B5" s="44"/>
      <c r="C5" s="47"/>
      <c r="D5" s="47"/>
      <c r="E5" s="47"/>
      <c r="F5" s="47"/>
      <c r="G5" s="47"/>
      <c r="H5" s="47"/>
      <c r="I5" s="47"/>
      <c r="J5" s="47"/>
      <c r="K5" s="47"/>
      <c r="L5" s="47"/>
      <c r="M5" s="47"/>
      <c r="N5" s="47"/>
      <c r="O5" s="47"/>
      <c r="P5" s="47"/>
      <c r="Q5" s="47"/>
      <c r="R5" s="47"/>
      <c r="S5" s="46"/>
      <c r="T5" s="46"/>
      <c r="U5" s="48"/>
      <c r="V5" s="46"/>
      <c r="W5" s="46"/>
      <c r="X5" s="46"/>
      <c r="Y5" s="48"/>
      <c r="Z5" s="48"/>
      <c r="AA5" s="46"/>
      <c r="AB5" s="46"/>
      <c r="AC5" s="16">
        <v>1</v>
      </c>
      <c r="AD5" s="16" t="s">
        <v>18</v>
      </c>
      <c r="AE5" s="17" t="s">
        <v>7</v>
      </c>
      <c r="AF5" s="17" t="s">
        <v>6</v>
      </c>
      <c r="AG5" s="17"/>
      <c r="AH5" s="17" t="s">
        <v>64</v>
      </c>
      <c r="AI5" s="17" t="s">
        <v>32</v>
      </c>
      <c r="AJ5" s="17" t="s">
        <v>32</v>
      </c>
      <c r="AK5" s="17" t="s">
        <v>65</v>
      </c>
      <c r="AL5" s="17" t="s">
        <v>44</v>
      </c>
    </row>
    <row r="6" spans="1:38" ht="21.95" customHeight="1" x14ac:dyDescent="0.25">
      <c r="A6" s="44"/>
      <c r="B6" s="80" t="s">
        <v>14</v>
      </c>
      <c r="C6" s="80"/>
      <c r="D6" s="80"/>
      <c r="E6" s="80"/>
      <c r="F6" s="80"/>
      <c r="G6" s="80"/>
      <c r="H6" s="80"/>
      <c r="I6" s="80"/>
      <c r="J6" s="80"/>
      <c r="K6" s="80"/>
      <c r="L6" s="80"/>
      <c r="M6" s="80"/>
      <c r="N6" s="80"/>
      <c r="O6" s="80"/>
      <c r="P6" s="80"/>
      <c r="Q6" s="80"/>
      <c r="R6" s="80"/>
      <c r="S6" s="80"/>
      <c r="T6" s="80"/>
      <c r="U6" s="80"/>
      <c r="V6" s="80"/>
      <c r="W6" s="80"/>
      <c r="X6" s="80"/>
      <c r="Y6" s="80"/>
      <c r="Z6" s="80"/>
      <c r="AA6" s="80"/>
      <c r="AB6" s="46"/>
      <c r="AC6" s="16">
        <v>3</v>
      </c>
      <c r="AD6" s="16" t="s">
        <v>18</v>
      </c>
      <c r="AE6" s="17" t="s">
        <v>7</v>
      </c>
      <c r="AF6" s="17" t="s">
        <v>19</v>
      </c>
      <c r="AG6" s="17"/>
      <c r="AH6" s="17" t="s">
        <v>64</v>
      </c>
      <c r="AI6" s="17" t="s">
        <v>32</v>
      </c>
      <c r="AJ6" s="17" t="s">
        <v>32</v>
      </c>
      <c r="AK6" s="17" t="s">
        <v>65</v>
      </c>
      <c r="AL6" s="17" t="s">
        <v>44</v>
      </c>
    </row>
    <row r="7" spans="1:38" ht="9.9499999999999993" customHeight="1" x14ac:dyDescent="0.25">
      <c r="A7" s="44"/>
      <c r="B7" s="49"/>
      <c r="C7" s="8"/>
      <c r="D7" s="8"/>
      <c r="E7" s="8"/>
      <c r="F7" s="8"/>
      <c r="G7" s="8"/>
      <c r="H7" s="8"/>
      <c r="I7" s="8"/>
      <c r="J7" s="8"/>
      <c r="K7" s="8"/>
      <c r="L7" s="8"/>
      <c r="M7" s="8"/>
      <c r="N7" s="8"/>
      <c r="O7" s="8"/>
      <c r="P7" s="8"/>
      <c r="Q7" s="8"/>
      <c r="R7" s="8"/>
      <c r="S7" s="8"/>
      <c r="T7" s="8"/>
      <c r="U7" s="50"/>
      <c r="V7" s="8"/>
      <c r="W7" s="8"/>
      <c r="X7" s="8"/>
      <c r="Y7" s="50"/>
      <c r="Z7" s="50"/>
      <c r="AA7" s="8"/>
      <c r="AB7" s="46"/>
      <c r="AC7" s="16"/>
      <c r="AD7" s="16"/>
      <c r="AE7" s="17"/>
      <c r="AF7" s="17"/>
      <c r="AG7" s="17"/>
      <c r="AH7" s="17"/>
      <c r="AI7" s="17"/>
      <c r="AJ7" s="17"/>
      <c r="AK7" s="17"/>
      <c r="AL7" s="17"/>
    </row>
    <row r="8" spans="1:38" ht="21.95" customHeight="1" x14ac:dyDescent="0.25">
      <c r="A8" s="44"/>
      <c r="B8" s="49"/>
      <c r="C8" s="51" t="s">
        <v>50</v>
      </c>
      <c r="D8" s="52"/>
      <c r="E8" s="52"/>
      <c r="F8" s="52"/>
      <c r="G8" s="52"/>
      <c r="H8" s="52"/>
      <c r="I8" s="52"/>
      <c r="J8" s="82" t="s">
        <v>91</v>
      </c>
      <c r="K8" s="82"/>
      <c r="L8" s="82"/>
      <c r="M8" s="82"/>
      <c r="N8" s="82"/>
      <c r="O8" s="82"/>
      <c r="P8" s="82"/>
      <c r="Q8" s="82"/>
      <c r="R8" s="82"/>
      <c r="S8" s="82"/>
      <c r="T8" s="82"/>
      <c r="U8" s="82"/>
      <c r="V8" s="82"/>
      <c r="W8" s="82"/>
      <c r="X8" s="82"/>
      <c r="Y8" s="82"/>
      <c r="Z8" s="50"/>
      <c r="AA8" s="53"/>
      <c r="AB8" s="46"/>
      <c r="AC8" s="16">
        <v>5</v>
      </c>
      <c r="AD8" s="16" t="s">
        <v>18</v>
      </c>
      <c r="AE8" s="17" t="s">
        <v>13</v>
      </c>
      <c r="AF8" s="17" t="s">
        <v>6</v>
      </c>
      <c r="AG8" s="17"/>
      <c r="AH8" s="17" t="s">
        <v>63</v>
      </c>
      <c r="AI8" s="17" t="s">
        <v>45</v>
      </c>
      <c r="AJ8" s="17" t="s">
        <v>45</v>
      </c>
      <c r="AK8" s="17" t="s">
        <v>2</v>
      </c>
      <c r="AL8" s="17" t="s">
        <v>46</v>
      </c>
    </row>
    <row r="9" spans="1:38" ht="15" customHeight="1" thickBot="1" x14ac:dyDescent="0.3">
      <c r="A9" s="44"/>
      <c r="B9" s="49"/>
      <c r="C9" s="8"/>
      <c r="D9" s="8"/>
      <c r="E9" s="8"/>
      <c r="F9" s="8"/>
      <c r="G9" s="8"/>
      <c r="H9" s="8"/>
      <c r="I9" s="8"/>
      <c r="J9" s="8"/>
      <c r="K9" s="8"/>
      <c r="L9" s="8"/>
      <c r="M9" s="8"/>
      <c r="N9" s="8"/>
      <c r="O9" s="8"/>
      <c r="P9" s="8"/>
      <c r="Q9" s="8"/>
      <c r="R9" s="8"/>
      <c r="S9" s="8"/>
      <c r="T9" s="8"/>
      <c r="U9" s="54"/>
      <c r="V9" s="8"/>
      <c r="W9" s="8"/>
      <c r="X9" s="8"/>
      <c r="Y9" s="50"/>
      <c r="Z9" s="50"/>
      <c r="AA9" s="53"/>
      <c r="AB9" s="55"/>
      <c r="AC9" s="30">
        <v>7</v>
      </c>
      <c r="AD9" s="30" t="s">
        <v>18</v>
      </c>
      <c r="AE9" s="31" t="s">
        <v>13</v>
      </c>
      <c r="AF9" s="31" t="s">
        <v>19</v>
      </c>
      <c r="AG9" s="31"/>
      <c r="AH9" s="31" t="s">
        <v>63</v>
      </c>
      <c r="AI9" s="31" t="s">
        <v>45</v>
      </c>
      <c r="AJ9" s="31" t="s">
        <v>45</v>
      </c>
      <c r="AK9" s="31" t="s">
        <v>2</v>
      </c>
      <c r="AL9" s="31" t="s">
        <v>46</v>
      </c>
    </row>
    <row r="10" spans="1:38" ht="21.95" customHeight="1" thickTop="1" x14ac:dyDescent="0.25">
      <c r="A10" s="44"/>
      <c r="B10" s="49"/>
      <c r="C10" s="8" t="s">
        <v>48</v>
      </c>
      <c r="D10" s="8"/>
      <c r="E10" s="8"/>
      <c r="F10" s="8"/>
      <c r="G10" s="8"/>
      <c r="H10" s="8"/>
      <c r="I10" s="8"/>
      <c r="J10" s="8"/>
      <c r="K10" s="8"/>
      <c r="L10" s="8"/>
      <c r="M10" s="8"/>
      <c r="N10" s="8"/>
      <c r="O10" s="84">
        <v>44652</v>
      </c>
      <c r="P10" s="84"/>
      <c r="Q10" s="84"/>
      <c r="R10" s="84"/>
      <c r="S10" s="84"/>
      <c r="T10" s="8"/>
      <c r="U10" s="50"/>
      <c r="V10" s="8"/>
      <c r="W10" s="8"/>
      <c r="X10" s="8"/>
      <c r="Y10" s="50"/>
      <c r="Z10" s="50"/>
      <c r="AA10" s="8"/>
      <c r="AB10" s="55"/>
      <c r="AC10" s="28">
        <v>9</v>
      </c>
      <c r="AD10" s="28" t="s">
        <v>58</v>
      </c>
      <c r="AE10" s="29"/>
      <c r="AF10" s="29"/>
      <c r="AG10" s="29" t="s">
        <v>0</v>
      </c>
      <c r="AH10" s="29" t="s">
        <v>61</v>
      </c>
      <c r="AI10" s="29" t="s">
        <v>62</v>
      </c>
      <c r="AJ10" s="29" t="s">
        <v>62</v>
      </c>
      <c r="AK10" s="29" t="s">
        <v>61</v>
      </c>
      <c r="AL10" s="29" t="s">
        <v>62</v>
      </c>
    </row>
    <row r="11" spans="1:38" ht="15" customHeight="1" x14ac:dyDescent="0.25">
      <c r="A11" s="44"/>
      <c r="B11" s="49"/>
      <c r="C11" s="8"/>
      <c r="D11" s="8"/>
      <c r="E11" s="8"/>
      <c r="F11" s="8"/>
      <c r="G11" s="8"/>
      <c r="H11" s="8"/>
      <c r="I11" s="8"/>
      <c r="J11" s="8"/>
      <c r="K11" s="8"/>
      <c r="L11" s="8"/>
      <c r="M11" s="8"/>
      <c r="N11" s="8"/>
      <c r="O11" s="8"/>
      <c r="P11" s="8"/>
      <c r="Q11" s="8"/>
      <c r="R11" s="8"/>
      <c r="S11" s="56"/>
      <c r="T11" s="8"/>
      <c r="U11" s="54"/>
      <c r="V11" s="8"/>
      <c r="W11" s="8"/>
      <c r="X11" s="8"/>
      <c r="Y11" s="50"/>
      <c r="Z11" s="50"/>
      <c r="AA11" s="53"/>
      <c r="AB11" s="55"/>
      <c r="AC11" s="16">
        <v>10</v>
      </c>
      <c r="AD11" s="16" t="s">
        <v>58</v>
      </c>
      <c r="AE11" s="17"/>
      <c r="AF11" s="17"/>
      <c r="AG11" s="17" t="s">
        <v>1</v>
      </c>
      <c r="AH11" s="17" t="s">
        <v>68</v>
      </c>
      <c r="AI11" s="17" t="s">
        <v>69</v>
      </c>
      <c r="AJ11" s="17" t="s">
        <v>71</v>
      </c>
      <c r="AK11" s="17" t="s">
        <v>66</v>
      </c>
      <c r="AL11" s="17" t="s">
        <v>72</v>
      </c>
    </row>
    <row r="12" spans="1:38" ht="21.95" customHeight="1" x14ac:dyDescent="0.25">
      <c r="A12" s="44"/>
      <c r="B12" s="49"/>
      <c r="C12" s="8" t="s">
        <v>43</v>
      </c>
      <c r="D12" s="8"/>
      <c r="E12" s="8"/>
      <c r="F12" s="8"/>
      <c r="G12" s="8"/>
      <c r="H12" s="8"/>
      <c r="I12" s="8"/>
      <c r="J12" s="8"/>
      <c r="K12" s="8"/>
      <c r="L12" s="8"/>
      <c r="M12" s="8"/>
      <c r="N12" s="8"/>
      <c r="O12" s="6"/>
      <c r="P12" s="8"/>
      <c r="Q12" s="8" t="s">
        <v>6</v>
      </c>
      <c r="R12" s="8"/>
      <c r="S12" s="6" t="s">
        <v>90</v>
      </c>
      <c r="T12" s="8"/>
      <c r="U12" s="8" t="s">
        <v>85</v>
      </c>
      <c r="V12" s="8"/>
      <c r="W12" s="8"/>
      <c r="X12" s="8"/>
      <c r="Y12" s="54"/>
      <c r="Z12" s="54"/>
      <c r="AA12" s="53"/>
      <c r="AB12" s="55"/>
      <c r="AC12" s="16"/>
      <c r="AD12" s="16"/>
      <c r="AE12" s="17"/>
      <c r="AF12" s="17"/>
      <c r="AG12" s="17"/>
      <c r="AH12" s="17"/>
      <c r="AI12" s="17"/>
      <c r="AJ12" s="17"/>
      <c r="AK12" s="17"/>
      <c r="AL12" s="17"/>
    </row>
    <row r="13" spans="1:38" ht="15" customHeight="1" x14ac:dyDescent="0.25">
      <c r="A13" s="44"/>
      <c r="B13" s="49"/>
      <c r="C13" s="8"/>
      <c r="D13" s="8"/>
      <c r="E13" s="8"/>
      <c r="F13" s="8"/>
      <c r="G13" s="8"/>
      <c r="H13" s="8"/>
      <c r="I13" s="8"/>
      <c r="J13" s="8"/>
      <c r="K13" s="8"/>
      <c r="L13" s="8"/>
      <c r="M13" s="8"/>
      <c r="N13" s="8"/>
      <c r="O13" s="54"/>
      <c r="P13" s="8"/>
      <c r="Q13" s="8"/>
      <c r="R13" s="8"/>
      <c r="S13" s="54"/>
      <c r="T13" s="8"/>
      <c r="U13" s="8"/>
      <c r="V13" s="8"/>
      <c r="W13" s="8"/>
      <c r="X13" s="8"/>
      <c r="Y13" s="54"/>
      <c r="Z13" s="54"/>
      <c r="AA13" s="53"/>
      <c r="AB13" s="55"/>
      <c r="AC13" s="16">
        <v>15</v>
      </c>
      <c r="AD13" s="16" t="s">
        <v>59</v>
      </c>
      <c r="AE13" s="17"/>
      <c r="AF13" s="17"/>
      <c r="AG13" s="17" t="s">
        <v>1</v>
      </c>
      <c r="AH13" s="17" t="s">
        <v>67</v>
      </c>
      <c r="AI13" s="17" t="s">
        <v>70</v>
      </c>
      <c r="AJ13" s="17" t="s">
        <v>70</v>
      </c>
      <c r="AK13" s="17" t="s">
        <v>66</v>
      </c>
      <c r="AL13" s="17" t="s">
        <v>73</v>
      </c>
    </row>
    <row r="14" spans="1:38" ht="21.95" customHeight="1" x14ac:dyDescent="0.25">
      <c r="A14" s="44"/>
      <c r="B14" s="49"/>
      <c r="C14" s="69" t="s">
        <v>83</v>
      </c>
      <c r="D14" s="8"/>
      <c r="E14" s="8"/>
      <c r="F14" s="8"/>
      <c r="G14" s="8"/>
      <c r="H14" s="8"/>
      <c r="I14" s="8"/>
      <c r="J14" s="8"/>
      <c r="K14" s="8"/>
      <c r="L14" s="8"/>
      <c r="M14" s="8"/>
      <c r="N14" s="8"/>
      <c r="O14" s="84">
        <v>44652</v>
      </c>
      <c r="P14" s="84"/>
      <c r="Q14" s="84"/>
      <c r="R14" s="84"/>
      <c r="S14" s="84"/>
      <c r="T14" s="8"/>
      <c r="U14" s="50"/>
      <c r="V14" s="8"/>
      <c r="W14" s="8"/>
      <c r="X14" s="8"/>
      <c r="Y14" s="50"/>
      <c r="Z14" s="50"/>
      <c r="AA14" s="8"/>
      <c r="AB14" s="46"/>
      <c r="AC14" s="16">
        <v>16</v>
      </c>
      <c r="AD14" s="16" t="s">
        <v>76</v>
      </c>
      <c r="AE14" s="17"/>
      <c r="AF14" s="17"/>
      <c r="AG14" s="17"/>
      <c r="AH14" s="17" t="s">
        <v>61</v>
      </c>
      <c r="AI14" s="17" t="s">
        <v>62</v>
      </c>
      <c r="AJ14" s="17" t="s">
        <v>62</v>
      </c>
      <c r="AK14" s="17" t="s">
        <v>61</v>
      </c>
      <c r="AL14" s="17" t="s">
        <v>62</v>
      </c>
    </row>
    <row r="15" spans="1:38" ht="15" customHeight="1" x14ac:dyDescent="0.25">
      <c r="A15" s="44"/>
      <c r="B15" s="49"/>
      <c r="C15" s="8"/>
      <c r="D15" s="8"/>
      <c r="E15" s="8"/>
      <c r="F15" s="8"/>
      <c r="G15" s="8"/>
      <c r="H15" s="8"/>
      <c r="I15" s="8"/>
      <c r="J15" s="8"/>
      <c r="K15" s="8"/>
      <c r="L15" s="8"/>
      <c r="M15" s="8"/>
      <c r="N15" s="8"/>
      <c r="O15" s="54"/>
      <c r="P15" s="8"/>
      <c r="Q15" s="8"/>
      <c r="R15" s="8"/>
      <c r="S15" s="54"/>
      <c r="T15" s="8"/>
      <c r="U15" s="8"/>
      <c r="V15" s="8"/>
      <c r="W15" s="8"/>
      <c r="X15" s="8"/>
      <c r="Y15" s="54"/>
      <c r="Z15" s="54"/>
      <c r="AA15" s="53"/>
      <c r="AB15" s="46"/>
      <c r="AC15" s="18"/>
      <c r="AD15" s="18"/>
      <c r="AE15" s="19"/>
      <c r="AF15" s="19"/>
      <c r="AG15" s="19"/>
      <c r="AH15" s="19"/>
      <c r="AI15" s="19"/>
      <c r="AJ15" s="19"/>
      <c r="AK15" s="19"/>
      <c r="AL15" s="19"/>
    </row>
    <row r="16" spans="1:38" ht="21.95" customHeight="1" x14ac:dyDescent="0.25">
      <c r="A16" s="44"/>
      <c r="B16" s="49"/>
      <c r="C16" s="8" t="s">
        <v>52</v>
      </c>
      <c r="D16" s="8"/>
      <c r="E16" s="8"/>
      <c r="F16" s="8"/>
      <c r="G16" s="8"/>
      <c r="H16" s="8"/>
      <c r="I16" s="8"/>
      <c r="J16" s="8"/>
      <c r="K16" s="8"/>
      <c r="L16" s="8"/>
      <c r="M16" s="8"/>
      <c r="N16" s="8"/>
      <c r="O16" s="6" t="s">
        <v>90</v>
      </c>
      <c r="P16" s="8"/>
      <c r="Q16" s="8" t="s">
        <v>0</v>
      </c>
      <c r="R16" s="8"/>
      <c r="S16" s="6"/>
      <c r="T16" s="8"/>
      <c r="U16" s="54" t="s">
        <v>1</v>
      </c>
      <c r="V16" s="8"/>
      <c r="W16" s="8"/>
      <c r="X16" s="8"/>
      <c r="Y16" s="50"/>
      <c r="Z16" s="50"/>
      <c r="AA16" s="53"/>
      <c r="AB16" s="46"/>
      <c r="AC16" s="16">
        <v>1</v>
      </c>
      <c r="AD16" s="20" t="str">
        <f>IF(AND(ISBLANK(S16)=FALSE,ISBLANK(O12)=FALSE),1,"")</f>
        <v/>
      </c>
      <c r="AE16" s="17"/>
      <c r="AF16" s="17"/>
      <c r="AG16" s="17"/>
      <c r="AH16" s="34" t="str">
        <f>IF($AD$16=1,O14+10,"")</f>
        <v/>
      </c>
      <c r="AI16" s="34" t="str">
        <f>IF(AD16=1,O14+7,"")</f>
        <v/>
      </c>
      <c r="AJ16" s="34" t="str">
        <f>IF(AD16=1,O14+7,"")</f>
        <v/>
      </c>
      <c r="AK16" s="34" t="str">
        <f>IF($AD$16=1,O10,"")</f>
        <v/>
      </c>
      <c r="AL16" s="34" t="str">
        <f>IF($AD$16=1,O14+1,"")</f>
        <v/>
      </c>
    </row>
    <row r="17" spans="1:38" ht="15" customHeight="1" x14ac:dyDescent="0.25">
      <c r="A17" s="44"/>
      <c r="B17" s="49"/>
      <c r="C17" s="8"/>
      <c r="D17" s="8"/>
      <c r="E17" s="8"/>
      <c r="F17" s="8"/>
      <c r="G17" s="8"/>
      <c r="H17" s="8"/>
      <c r="I17" s="8"/>
      <c r="J17" s="8"/>
      <c r="K17" s="8"/>
      <c r="L17" s="8"/>
      <c r="M17" s="8"/>
      <c r="N17" s="8"/>
      <c r="O17" s="8"/>
      <c r="P17" s="8"/>
      <c r="Q17" s="8"/>
      <c r="R17" s="8"/>
      <c r="S17" s="8"/>
      <c r="T17" s="8"/>
      <c r="U17" s="54"/>
      <c r="V17" s="8"/>
      <c r="W17" s="8"/>
      <c r="X17" s="8"/>
      <c r="Y17" s="54"/>
      <c r="Z17" s="54"/>
      <c r="AA17" s="53"/>
      <c r="AB17" s="46"/>
      <c r="AC17" s="16">
        <v>3</v>
      </c>
      <c r="AD17" s="20" t="str">
        <f>IF(AND(ISBLANK(S16)=FALSE,ISBLANK(S12)=FALSE),3,"")</f>
        <v/>
      </c>
      <c r="AE17" s="17"/>
      <c r="AF17" s="17"/>
      <c r="AG17" s="17"/>
      <c r="AH17" s="34" t="str">
        <f>IF($AD$17=3,O14+10,"")</f>
        <v/>
      </c>
      <c r="AI17" s="34" t="str">
        <f>IF($AD$17=3,O14+7,"")</f>
        <v/>
      </c>
      <c r="AJ17" s="34" t="str">
        <f>IF(AD17=3,O14+7,"")</f>
        <v/>
      </c>
      <c r="AK17" s="34" t="str">
        <f>IF($AD$17=3,O14,"")</f>
        <v/>
      </c>
      <c r="AL17" s="34" t="str">
        <f>IF($AD$17=3,O14+1,"")</f>
        <v/>
      </c>
    </row>
    <row r="18" spans="1:38" ht="21.95" customHeight="1" x14ac:dyDescent="0.25">
      <c r="A18" s="44"/>
      <c r="B18" s="49"/>
      <c r="C18" s="74" t="s">
        <v>87</v>
      </c>
      <c r="D18" s="74"/>
      <c r="E18" s="74"/>
      <c r="F18" s="74"/>
      <c r="G18" s="74"/>
      <c r="H18" s="74"/>
      <c r="I18" s="74"/>
      <c r="J18" s="74"/>
      <c r="K18" s="74"/>
      <c r="L18" s="8"/>
      <c r="M18" s="8"/>
      <c r="N18" s="8"/>
      <c r="O18" s="84">
        <v>44651</v>
      </c>
      <c r="P18" s="84"/>
      <c r="Q18" s="84"/>
      <c r="R18" s="84"/>
      <c r="S18" s="84"/>
      <c r="T18" s="8"/>
      <c r="U18" s="50"/>
      <c r="V18" s="8"/>
      <c r="W18" s="8"/>
      <c r="X18" s="8"/>
      <c r="Y18" s="54"/>
      <c r="Z18" s="54"/>
      <c r="AA18" s="8"/>
      <c r="AB18" s="46"/>
      <c r="AC18" s="16">
        <v>5</v>
      </c>
      <c r="AD18" s="20" t="str">
        <f>IF(AND(ISBLANK($O$16)=FALSE,ISBLANK($O$12)=FALSE),5,"")</f>
        <v/>
      </c>
      <c r="AE18" s="17"/>
      <c r="AF18" s="17"/>
      <c r="AG18" s="17"/>
      <c r="AH18" s="34" t="str">
        <f>IF(AD18=5,IF(O18&lt;O14-3,O14+10,O18+10),"")</f>
        <v/>
      </c>
      <c r="AI18" s="34" t="str">
        <f>IF(AD18=5,IF(O18&lt;O14-3,O14+7,O18+7),"")</f>
        <v/>
      </c>
      <c r="AJ18" s="34" t="str">
        <f>IF(AD18=5,IF(O18&lt;O14-3,O14+7,O18+7),"")</f>
        <v/>
      </c>
      <c r="AK18" s="34" t="str">
        <f>IF(AD18=5,$O$14,"")</f>
        <v/>
      </c>
      <c r="AL18" s="34" t="str">
        <f>IF(AD18=5,IF(O18&lt;O14-3,O14+1,O18+1),"")</f>
        <v/>
      </c>
    </row>
    <row r="19" spans="1:38" ht="15" customHeight="1" x14ac:dyDescent="0.25">
      <c r="A19" s="44"/>
      <c r="B19" s="49"/>
      <c r="C19" s="71" t="s">
        <v>88</v>
      </c>
      <c r="D19" s="70"/>
      <c r="E19" s="70"/>
      <c r="F19" s="70"/>
      <c r="G19" s="70"/>
      <c r="H19" s="70"/>
      <c r="I19" s="70"/>
      <c r="J19" s="70"/>
      <c r="K19" s="70"/>
      <c r="L19" s="8"/>
      <c r="M19" s="8"/>
      <c r="N19" s="8"/>
      <c r="O19" s="8"/>
      <c r="P19" s="8"/>
      <c r="Q19" s="8"/>
      <c r="R19" s="8"/>
      <c r="S19" s="8"/>
      <c r="T19" s="8"/>
      <c r="U19" s="50"/>
      <c r="V19" s="8"/>
      <c r="W19" s="8"/>
      <c r="X19" s="8"/>
      <c r="Y19" s="54"/>
      <c r="Z19" s="54"/>
      <c r="AA19" s="8"/>
      <c r="AB19" s="46"/>
      <c r="AC19" s="16"/>
      <c r="AD19" s="20"/>
      <c r="AE19" s="17"/>
      <c r="AF19" s="17"/>
      <c r="AG19" s="17"/>
      <c r="AH19" s="34"/>
      <c r="AI19" s="34"/>
      <c r="AJ19" s="34"/>
      <c r="AK19" s="34"/>
      <c r="AL19" s="34"/>
    </row>
    <row r="20" spans="1:38" ht="9.9499999999999993" customHeight="1" thickBot="1" x14ac:dyDescent="0.3">
      <c r="A20" s="44"/>
      <c r="B20" s="49"/>
      <c r="C20" s="8"/>
      <c r="D20" s="8"/>
      <c r="E20" s="8"/>
      <c r="F20" s="8"/>
      <c r="G20" s="8"/>
      <c r="H20" s="8"/>
      <c r="I20" s="8"/>
      <c r="J20" s="8"/>
      <c r="K20" s="8"/>
      <c r="L20" s="8"/>
      <c r="M20" s="8"/>
      <c r="N20" s="8"/>
      <c r="O20" s="8"/>
      <c r="P20" s="8"/>
      <c r="Q20" s="8"/>
      <c r="R20" s="8"/>
      <c r="S20" s="8"/>
      <c r="T20" s="8"/>
      <c r="U20" s="54"/>
      <c r="V20" s="8"/>
      <c r="W20" s="8"/>
      <c r="X20" s="8"/>
      <c r="Y20" s="54"/>
      <c r="Z20" s="54"/>
      <c r="AA20" s="53"/>
      <c r="AB20" s="46"/>
      <c r="AC20" s="30">
        <v>7</v>
      </c>
      <c r="AD20" s="33">
        <f>IF(AND(ISBLANK($O$16)=FALSE,ISBLANK($S$12)=FALSE),7,"")</f>
        <v>7</v>
      </c>
      <c r="AE20" s="31"/>
      <c r="AF20" s="31"/>
      <c r="AG20" s="31"/>
      <c r="AH20" s="35">
        <f>IF(AD20=7,IF(O18&lt;O14-3,O14+10,O18+10),"")</f>
        <v>44661</v>
      </c>
      <c r="AI20" s="35">
        <f>IF(AD20=7,IF(O18&lt;O14-3,O14+7,O18+7),"")</f>
        <v>44658</v>
      </c>
      <c r="AJ20" s="35">
        <f>IF(AD20=7,IF(O18&lt;O14-3,O14+7,O18+7),"")</f>
        <v>44658</v>
      </c>
      <c r="AK20" s="35">
        <f>IF(AD20=7,$O$14,"")</f>
        <v>44652</v>
      </c>
      <c r="AL20" s="35">
        <f>IF(AD20=7,IF(O18&lt;O14-3,O14+1,O18+1),"")</f>
        <v>44652</v>
      </c>
    </row>
    <row r="21" spans="1:38" ht="9.9499999999999993" customHeight="1" thickTop="1" x14ac:dyDescent="0.25">
      <c r="A21" s="44"/>
      <c r="B21" s="44"/>
      <c r="C21" s="46"/>
      <c r="D21" s="46"/>
      <c r="E21" s="46"/>
      <c r="F21" s="46"/>
      <c r="G21" s="46"/>
      <c r="H21" s="46"/>
      <c r="I21" s="46"/>
      <c r="J21" s="46"/>
      <c r="K21" s="46"/>
      <c r="L21" s="46"/>
      <c r="M21" s="46"/>
      <c r="N21" s="46"/>
      <c r="O21" s="46"/>
      <c r="P21" s="46"/>
      <c r="Q21" s="46"/>
      <c r="R21" s="46"/>
      <c r="S21" s="46"/>
      <c r="T21" s="46"/>
      <c r="U21" s="48"/>
      <c r="V21" s="46"/>
      <c r="W21" s="46"/>
      <c r="X21" s="46"/>
      <c r="Y21" s="48"/>
      <c r="Z21" s="48"/>
      <c r="AA21" s="46"/>
      <c r="AB21" s="46"/>
      <c r="AC21" s="28">
        <v>9</v>
      </c>
      <c r="AD21" s="32">
        <f>IF(AND(ISBLANK($O$29)=FALSE),9,"")</f>
        <v>9</v>
      </c>
      <c r="AE21" s="29"/>
      <c r="AF21" s="29"/>
      <c r="AG21" s="29"/>
      <c r="AH21" s="36" t="str">
        <f>IF($AD21=9,AH10,"")</f>
        <v>keine Absonderung</v>
      </c>
      <c r="AI21" s="37" t="str">
        <f>IF($AD21=9,AI10,"")</f>
        <v>entfällt</v>
      </c>
      <c r="AJ21" s="37" t="str">
        <f>IF($AD21=9,AJ10,"")</f>
        <v>entfällt</v>
      </c>
      <c r="AK21" s="37" t="str">
        <f>IF($AD21=9,AK10,"")</f>
        <v>keine Absonderung</v>
      </c>
      <c r="AL21" s="37" t="str">
        <f>IF($AD21=9,AL10,"")</f>
        <v>entfällt</v>
      </c>
    </row>
    <row r="22" spans="1:38" ht="21.95" customHeight="1" x14ac:dyDescent="0.25">
      <c r="A22" s="44"/>
      <c r="B22" s="80" t="s">
        <v>49</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46"/>
      <c r="AC22" s="16"/>
      <c r="AD22" s="20"/>
      <c r="AE22" s="17"/>
      <c r="AF22" s="17"/>
      <c r="AG22" s="17"/>
      <c r="AH22" s="34"/>
      <c r="AI22" s="34"/>
      <c r="AJ22" s="34"/>
      <c r="AK22" s="34"/>
      <c r="AL22" s="34"/>
    </row>
    <row r="23" spans="1:38" ht="15" customHeight="1" x14ac:dyDescent="0.25">
      <c r="A23" s="44"/>
      <c r="B23" s="81" t="s">
        <v>77</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46"/>
      <c r="AC23" s="16">
        <v>10</v>
      </c>
      <c r="AD23" s="20" t="str">
        <f>IF(AND(ISBLANK($S$29)=FALSE,ISBLANK($S$16)=FALSE),10,"")</f>
        <v/>
      </c>
      <c r="AE23" s="17"/>
      <c r="AF23" s="17"/>
      <c r="AG23" s="17"/>
      <c r="AH23" s="34" t="str">
        <f>IF($AD23=10,IF(O35&lt;O14,O35+10,O14+10),"")</f>
        <v/>
      </c>
      <c r="AI23" s="34" t="str">
        <f>IF($AD23=10,IF(O35&lt;O14,O35+7,O14+7),"")</f>
        <v/>
      </c>
      <c r="AJ23" s="34" t="str">
        <f>IF($AD23=10,IF(O35&lt;O14,O35+7,O14+7),"")</f>
        <v/>
      </c>
      <c r="AK23" s="34" t="str">
        <f>IF($AD23=10,O10,"")</f>
        <v/>
      </c>
      <c r="AL23" s="34" t="str">
        <f>IF($AD23=10,IF(O35&lt;O14,O35+1,O14+1),"")</f>
        <v/>
      </c>
    </row>
    <row r="24" spans="1:38" ht="15" customHeight="1" x14ac:dyDescent="0.25">
      <c r="A24" s="44"/>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46"/>
      <c r="AC24" s="16">
        <v>15</v>
      </c>
      <c r="AD24" s="20" t="str">
        <f>IF(AND(ISBLANK($O$16)=FALSE,ISBLANK($S$29)=FALSE),15,"")</f>
        <v/>
      </c>
      <c r="AE24" s="17"/>
      <c r="AF24" s="17"/>
      <c r="AG24" s="17"/>
      <c r="AH24" s="38" t="str">
        <f>IF($AD24=15,IF(O18&lt;O16,O18+10,O16+10),"")</f>
        <v/>
      </c>
      <c r="AI24" s="38" t="str">
        <f>IF($AD24=15,IF(O18&lt;O16,O18+7,O16+7),"")</f>
        <v/>
      </c>
      <c r="AJ24" s="38" t="str">
        <f>IF($AD24=15,IF(O18&lt;O16,O18+7,O16+7),"")</f>
        <v/>
      </c>
      <c r="AK24" s="38" t="str">
        <f>IF(AD24=15,O10,"")</f>
        <v/>
      </c>
      <c r="AL24" s="38" t="str">
        <f>IF($AD24=15,IF(O18&lt;O14-3,O14+1,O18+1),"")</f>
        <v/>
      </c>
    </row>
    <row r="25" spans="1:38" ht="9.9499999999999993" customHeight="1" x14ac:dyDescent="0.25">
      <c r="A25" s="44"/>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46"/>
      <c r="AC25" s="16"/>
      <c r="AD25" s="20"/>
      <c r="AE25" s="17"/>
      <c r="AF25" s="17"/>
      <c r="AG25" s="17"/>
      <c r="AH25" s="34"/>
      <c r="AI25" s="39"/>
      <c r="AJ25" s="39"/>
      <c r="AK25" s="39"/>
      <c r="AL25" s="39"/>
    </row>
    <row r="26" spans="1:38" ht="15" customHeight="1" x14ac:dyDescent="0.25">
      <c r="A26" s="44"/>
      <c r="B26" s="49"/>
      <c r="C26" s="57"/>
      <c r="D26" s="57"/>
      <c r="E26" s="57"/>
      <c r="F26" s="57"/>
      <c r="G26" s="57"/>
      <c r="H26" s="57"/>
      <c r="I26" s="57"/>
      <c r="J26" s="57"/>
      <c r="K26" s="57"/>
      <c r="L26" s="57"/>
      <c r="M26" s="57"/>
      <c r="N26" s="57"/>
      <c r="O26" s="57"/>
      <c r="P26" s="57"/>
      <c r="Q26" s="57"/>
      <c r="R26" s="57"/>
      <c r="S26" s="8"/>
      <c r="T26" s="8"/>
      <c r="U26" s="50"/>
      <c r="V26" s="8"/>
      <c r="W26" s="8"/>
      <c r="X26" s="8"/>
      <c r="Y26" s="50"/>
      <c r="Z26" s="50"/>
      <c r="AA26" s="8"/>
      <c r="AB26" s="46"/>
      <c r="AC26" s="41"/>
      <c r="AD26" s="42"/>
      <c r="AE26" s="43"/>
      <c r="AF26" s="43"/>
      <c r="AG26" s="43"/>
      <c r="AH26" s="38"/>
      <c r="AI26" s="38"/>
      <c r="AJ26" s="38"/>
      <c r="AK26" s="38"/>
      <c r="AL26" s="38"/>
    </row>
    <row r="27" spans="1:38" ht="21.95" customHeight="1" x14ac:dyDescent="0.25">
      <c r="A27" s="44"/>
      <c r="B27" s="49"/>
      <c r="C27" s="51" t="s">
        <v>50</v>
      </c>
      <c r="D27" s="52"/>
      <c r="E27" s="52"/>
      <c r="F27" s="52"/>
      <c r="G27" s="52"/>
      <c r="H27" s="52"/>
      <c r="I27" s="52"/>
      <c r="J27" s="82" t="s">
        <v>92</v>
      </c>
      <c r="K27" s="82"/>
      <c r="L27" s="82"/>
      <c r="M27" s="82"/>
      <c r="N27" s="82"/>
      <c r="O27" s="82"/>
      <c r="P27" s="82"/>
      <c r="Q27" s="82"/>
      <c r="R27" s="82"/>
      <c r="S27" s="82"/>
      <c r="T27" s="82"/>
      <c r="U27" s="82"/>
      <c r="V27" s="82"/>
      <c r="W27" s="82"/>
      <c r="X27" s="82"/>
      <c r="Y27" s="82"/>
      <c r="Z27" s="50"/>
      <c r="AA27" s="53"/>
      <c r="AB27" s="46"/>
      <c r="AC27" s="21"/>
      <c r="AD27" s="22"/>
      <c r="AE27" s="23"/>
      <c r="AF27" s="23"/>
      <c r="AG27" s="23"/>
      <c r="AH27" s="22"/>
      <c r="AI27" s="22"/>
      <c r="AJ27" s="22"/>
      <c r="AK27" s="22"/>
      <c r="AL27" s="22"/>
    </row>
    <row r="28" spans="1:38" ht="15" customHeight="1" x14ac:dyDescent="0.25">
      <c r="A28" s="44"/>
      <c r="B28" s="49"/>
      <c r="C28" s="8"/>
      <c r="D28" s="8"/>
      <c r="E28" s="8"/>
      <c r="F28" s="8"/>
      <c r="G28" s="8"/>
      <c r="H28" s="8"/>
      <c r="I28" s="8"/>
      <c r="J28" s="8"/>
      <c r="K28" s="8"/>
      <c r="L28" s="8"/>
      <c r="M28" s="8"/>
      <c r="N28" s="8"/>
      <c r="O28" s="8"/>
      <c r="P28" s="8"/>
      <c r="Q28" s="8"/>
      <c r="R28" s="8"/>
      <c r="S28" s="8"/>
      <c r="T28" s="8"/>
      <c r="U28" s="50"/>
      <c r="V28" s="8"/>
      <c r="W28" s="8"/>
      <c r="X28" s="8"/>
      <c r="Y28" s="50"/>
      <c r="Z28" s="50"/>
      <c r="AA28" s="8"/>
      <c r="AB28" s="46"/>
      <c r="AC28" s="24" t="s">
        <v>38</v>
      </c>
      <c r="AD28" s="25" t="str">
        <f>CONCATENATE(AD16,AD17,AD18,AD20)</f>
        <v>7</v>
      </c>
      <c r="AE28" s="26"/>
      <c r="AF28" s="26"/>
      <c r="AG28" s="26"/>
      <c r="AH28" s="27" t="str">
        <f>CONCATENATE(AH16,AH17,AH18,AH20)</f>
        <v>44661</v>
      </c>
      <c r="AI28" s="27" t="str">
        <f>CONCATENATE(AI16,AI17,AI18,AI20)</f>
        <v>44658</v>
      </c>
      <c r="AJ28" s="27" t="str">
        <f>CONCATENATE(AJ16,AJ17,AJ18,AJ20)</f>
        <v>44658</v>
      </c>
      <c r="AK28" s="27" t="str">
        <f>CONCATENATE(AK16,AK17,AK18,AK20)</f>
        <v>44652</v>
      </c>
      <c r="AL28" s="27" t="str">
        <f>CONCATENATE(AL16,AL17,AL18,AL20)</f>
        <v>44652</v>
      </c>
    </row>
    <row r="29" spans="1:38" ht="21.95" customHeight="1" x14ac:dyDescent="0.25">
      <c r="A29" s="44"/>
      <c r="B29" s="49"/>
      <c r="C29" s="8" t="s">
        <v>54</v>
      </c>
      <c r="D29" s="8"/>
      <c r="E29" s="8"/>
      <c r="F29" s="8"/>
      <c r="G29" s="8"/>
      <c r="H29" s="8"/>
      <c r="I29" s="8"/>
      <c r="J29" s="8"/>
      <c r="K29" s="8"/>
      <c r="L29" s="8"/>
      <c r="M29" s="8"/>
      <c r="N29" s="8"/>
      <c r="O29" s="7" t="s">
        <v>90</v>
      </c>
      <c r="P29" s="8"/>
      <c r="Q29" s="8" t="s">
        <v>0</v>
      </c>
      <c r="R29" s="8"/>
      <c r="S29" s="7"/>
      <c r="T29" s="8"/>
      <c r="U29" s="8" t="s">
        <v>1</v>
      </c>
      <c r="V29" s="8"/>
      <c r="W29" s="8"/>
      <c r="X29" s="8"/>
      <c r="Y29" s="50"/>
      <c r="Z29" s="50"/>
      <c r="AA29" s="8"/>
      <c r="AB29" s="46"/>
      <c r="AH29" s="40">
        <f>VALUE(AH28)</f>
        <v>44661</v>
      </c>
      <c r="AI29" s="40">
        <f t="shared" ref="AI29:AL29" si="0">VALUE(AI28)</f>
        <v>44658</v>
      </c>
      <c r="AJ29" s="40">
        <f t="shared" si="0"/>
        <v>44658</v>
      </c>
      <c r="AK29" s="40">
        <f t="shared" si="0"/>
        <v>44652</v>
      </c>
      <c r="AL29" s="40">
        <f t="shared" si="0"/>
        <v>44652</v>
      </c>
    </row>
    <row r="30" spans="1:38" ht="15" customHeight="1" x14ac:dyDescent="0.25">
      <c r="A30" s="44"/>
      <c r="B30" s="49"/>
      <c r="C30" s="78" t="s">
        <v>84</v>
      </c>
      <c r="D30" s="78"/>
      <c r="E30" s="78"/>
      <c r="F30" s="78"/>
      <c r="G30" s="78"/>
      <c r="H30" s="78"/>
      <c r="I30" s="78"/>
      <c r="J30" s="78"/>
      <c r="K30" s="78"/>
      <c r="L30" s="78"/>
      <c r="M30" s="78"/>
      <c r="N30" s="78"/>
      <c r="O30" s="8"/>
      <c r="P30" s="8"/>
      <c r="Q30" s="8"/>
      <c r="R30" s="8"/>
      <c r="S30" s="8"/>
      <c r="T30" s="8"/>
      <c r="U30" s="8"/>
      <c r="V30" s="8"/>
      <c r="W30" s="8"/>
      <c r="X30" s="8"/>
      <c r="Y30" s="50"/>
      <c r="Z30" s="50"/>
      <c r="AA30" s="8"/>
      <c r="AB30" s="46"/>
      <c r="AC30" s="24" t="s">
        <v>39</v>
      </c>
      <c r="AD30" s="25" t="e">
        <f>CONCATENATE(#REF!,AD24,AD21,AD23,AE26)</f>
        <v>#REF!</v>
      </c>
      <c r="AE30" s="26"/>
      <c r="AF30" s="26"/>
      <c r="AG30" s="26"/>
      <c r="AH30" s="27" t="str">
        <f>CONCATENATE(AH21,AH23,AH24)</f>
        <v>keine Absonderung</v>
      </c>
      <c r="AI30" s="27" t="str">
        <f>CONCATENATE(AI21,AI23,AI24)</f>
        <v>entfällt</v>
      </c>
      <c r="AJ30" s="27" t="str">
        <f>CONCATENATE(AJ21,AJ23,AJ24)</f>
        <v>entfällt</v>
      </c>
      <c r="AK30" s="27" t="str">
        <f>CONCATENATE(AK21,AK23,AK24)</f>
        <v>keine Absonderung</v>
      </c>
      <c r="AL30" s="27" t="str">
        <f>CONCATENATE(AL21,AL23,AL24)</f>
        <v>entfällt</v>
      </c>
    </row>
    <row r="31" spans="1:38" ht="15" customHeight="1" x14ac:dyDescent="0.25">
      <c r="A31" s="44"/>
      <c r="B31" s="49"/>
      <c r="C31" s="78"/>
      <c r="D31" s="78"/>
      <c r="E31" s="78"/>
      <c r="F31" s="78"/>
      <c r="G31" s="78"/>
      <c r="H31" s="78"/>
      <c r="I31" s="78"/>
      <c r="J31" s="78"/>
      <c r="K31" s="78"/>
      <c r="L31" s="78"/>
      <c r="M31" s="78"/>
      <c r="N31" s="78"/>
      <c r="O31" s="8"/>
      <c r="P31" s="8"/>
      <c r="Q31" s="8"/>
      <c r="R31" s="8"/>
      <c r="S31" s="8"/>
      <c r="T31" s="8"/>
      <c r="U31" s="8"/>
      <c r="V31" s="8"/>
      <c r="W31" s="8"/>
      <c r="X31" s="8"/>
      <c r="Y31" s="50"/>
      <c r="Z31" s="50"/>
      <c r="AA31" s="8"/>
      <c r="AB31" s="46"/>
      <c r="AH31" s="40" t="e">
        <f>VALUE(AH30)</f>
        <v>#VALUE!</v>
      </c>
      <c r="AI31" s="40" t="e">
        <f t="shared" ref="AI31:AL31" si="1">VALUE(AI30)</f>
        <v>#VALUE!</v>
      </c>
      <c r="AJ31" s="40" t="e">
        <f t="shared" si="1"/>
        <v>#VALUE!</v>
      </c>
      <c r="AK31" s="40" t="e">
        <f t="shared" si="1"/>
        <v>#VALUE!</v>
      </c>
      <c r="AL31" s="40" t="e">
        <f t="shared" si="1"/>
        <v>#VALUE!</v>
      </c>
    </row>
    <row r="32" spans="1:38" ht="15" customHeight="1" x14ac:dyDescent="0.25">
      <c r="A32" s="44"/>
      <c r="B32" s="49"/>
      <c r="C32" s="78"/>
      <c r="D32" s="78"/>
      <c r="E32" s="78"/>
      <c r="F32" s="78"/>
      <c r="G32" s="78"/>
      <c r="H32" s="78"/>
      <c r="I32" s="78"/>
      <c r="J32" s="78"/>
      <c r="K32" s="78"/>
      <c r="L32" s="78"/>
      <c r="M32" s="78"/>
      <c r="N32" s="78"/>
      <c r="O32" s="8"/>
      <c r="P32" s="8"/>
      <c r="Q32" s="8"/>
      <c r="R32" s="8"/>
      <c r="S32" s="8"/>
      <c r="T32" s="8"/>
      <c r="U32" s="8"/>
      <c r="V32" s="8"/>
      <c r="W32" s="8"/>
      <c r="X32" s="8"/>
      <c r="Y32" s="50"/>
      <c r="Z32" s="50"/>
      <c r="AA32" s="8"/>
      <c r="AB32" s="46"/>
    </row>
    <row r="33" spans="1:28" ht="15" customHeight="1" x14ac:dyDescent="0.25">
      <c r="A33" s="44"/>
      <c r="B33" s="49"/>
      <c r="C33" s="78"/>
      <c r="D33" s="78"/>
      <c r="E33" s="78"/>
      <c r="F33" s="78"/>
      <c r="G33" s="78"/>
      <c r="H33" s="78"/>
      <c r="I33" s="78"/>
      <c r="J33" s="78"/>
      <c r="K33" s="78"/>
      <c r="L33" s="78"/>
      <c r="M33" s="78"/>
      <c r="N33" s="78"/>
      <c r="O33" s="8"/>
      <c r="P33" s="8"/>
      <c r="Q33" s="8"/>
      <c r="R33" s="8"/>
      <c r="S33" s="8"/>
      <c r="T33" s="8"/>
      <c r="U33" s="8"/>
      <c r="V33" s="8"/>
      <c r="W33" s="8"/>
      <c r="X33" s="8"/>
      <c r="Y33" s="50"/>
      <c r="Z33" s="50"/>
      <c r="AA33" s="8"/>
      <c r="AB33" s="46"/>
    </row>
    <row r="34" spans="1:28" ht="15" customHeight="1" x14ac:dyDescent="0.25">
      <c r="A34" s="44"/>
      <c r="B34" s="49"/>
      <c r="C34" s="8"/>
      <c r="D34" s="8"/>
      <c r="E34" s="8"/>
      <c r="F34" s="8"/>
      <c r="G34" s="8"/>
      <c r="H34" s="8"/>
      <c r="I34" s="8"/>
      <c r="J34" s="8"/>
      <c r="K34" s="8"/>
      <c r="L34" s="8"/>
      <c r="M34" s="8"/>
      <c r="N34" s="8"/>
      <c r="O34" s="8"/>
      <c r="P34" s="8"/>
      <c r="Q34" s="8"/>
      <c r="R34" s="8"/>
      <c r="S34" s="8"/>
      <c r="T34" s="8"/>
      <c r="U34" s="8"/>
      <c r="V34" s="8"/>
      <c r="W34" s="8"/>
      <c r="X34" s="8"/>
      <c r="Y34" s="50"/>
      <c r="Z34" s="50"/>
      <c r="AA34" s="8"/>
      <c r="AB34" s="46"/>
    </row>
    <row r="35" spans="1:28" ht="21.95" customHeight="1" x14ac:dyDescent="0.25">
      <c r="A35" s="44"/>
      <c r="B35" s="49"/>
      <c r="C35" s="8" t="s">
        <v>53</v>
      </c>
      <c r="D35" s="8"/>
      <c r="E35" s="8"/>
      <c r="F35" s="8"/>
      <c r="G35" s="8"/>
      <c r="H35" s="8"/>
      <c r="I35" s="8"/>
      <c r="J35" s="8"/>
      <c r="K35" s="8"/>
      <c r="L35" s="8"/>
      <c r="M35" s="8"/>
      <c r="N35" s="8"/>
      <c r="O35" s="84">
        <v>44651</v>
      </c>
      <c r="P35" s="84"/>
      <c r="Q35" s="84"/>
      <c r="R35" s="84"/>
      <c r="S35" s="84"/>
      <c r="T35" s="8"/>
      <c r="U35" s="50"/>
      <c r="V35" s="8"/>
      <c r="W35" s="8"/>
      <c r="X35" s="8"/>
      <c r="Y35" s="50"/>
      <c r="Z35" s="50"/>
      <c r="AA35" s="8"/>
      <c r="AB35" s="46"/>
    </row>
    <row r="36" spans="1:28" ht="9.9499999999999993" customHeight="1" x14ac:dyDescent="0.25">
      <c r="A36" s="44"/>
      <c r="B36" s="49"/>
      <c r="C36" s="8"/>
      <c r="D36" s="8"/>
      <c r="E36" s="8"/>
      <c r="F36" s="8"/>
      <c r="G36" s="8"/>
      <c r="H36" s="8"/>
      <c r="I36" s="8"/>
      <c r="J36" s="8"/>
      <c r="K36" s="8"/>
      <c r="L36" s="8"/>
      <c r="M36" s="8"/>
      <c r="N36" s="8"/>
      <c r="O36" s="8"/>
      <c r="P36" s="8"/>
      <c r="Q36" s="8"/>
      <c r="R36" s="8"/>
      <c r="S36" s="8"/>
      <c r="T36" s="8"/>
      <c r="U36" s="50"/>
      <c r="V36" s="8"/>
      <c r="W36" s="8"/>
      <c r="X36" s="8"/>
      <c r="Y36" s="50"/>
      <c r="Z36" s="50"/>
      <c r="AA36" s="8"/>
      <c r="AB36" s="46"/>
    </row>
    <row r="37" spans="1:28" ht="9.9499999999999993" customHeight="1" x14ac:dyDescent="0.25">
      <c r="A37" s="44"/>
      <c r="B37" s="44"/>
      <c r="C37" s="44"/>
      <c r="D37" s="44"/>
      <c r="E37" s="44"/>
      <c r="F37" s="44"/>
      <c r="G37" s="44"/>
      <c r="H37" s="44"/>
      <c r="I37" s="44"/>
      <c r="J37" s="44"/>
      <c r="K37" s="44"/>
      <c r="L37" s="44"/>
      <c r="M37" s="44"/>
      <c r="N37" s="44"/>
      <c r="O37" s="44"/>
      <c r="P37" s="44"/>
      <c r="Q37" s="44"/>
      <c r="R37" s="44"/>
      <c r="S37" s="44"/>
      <c r="T37" s="44"/>
      <c r="U37" s="45"/>
      <c r="V37" s="44"/>
      <c r="W37" s="44"/>
      <c r="X37" s="44"/>
      <c r="Y37" s="45"/>
      <c r="Z37" s="45"/>
      <c r="AA37" s="44"/>
      <c r="AB37" s="46"/>
    </row>
    <row r="38" spans="1:28" ht="21.95" customHeight="1" x14ac:dyDescent="0.25">
      <c r="A38" s="44"/>
      <c r="B38" s="58"/>
      <c r="C38" s="59"/>
      <c r="D38" s="59"/>
      <c r="E38" s="59"/>
      <c r="F38" s="59"/>
      <c r="G38" s="59"/>
      <c r="H38" s="59"/>
      <c r="I38" s="59"/>
      <c r="J38" s="59"/>
      <c r="K38" s="59"/>
      <c r="L38" s="59"/>
      <c r="M38" s="59"/>
      <c r="N38" s="59"/>
      <c r="O38" s="75" t="s">
        <v>89</v>
      </c>
      <c r="P38" s="75"/>
      <c r="Q38" s="75"/>
      <c r="R38" s="75"/>
      <c r="S38" s="75"/>
      <c r="T38" s="72"/>
      <c r="U38" s="73"/>
      <c r="V38" s="76" t="s">
        <v>12</v>
      </c>
      <c r="W38" s="76"/>
      <c r="X38" s="76"/>
      <c r="Y38" s="76"/>
      <c r="Z38" s="76"/>
      <c r="AA38" s="59"/>
      <c r="AB38" s="46"/>
    </row>
    <row r="39" spans="1:28" ht="9.9499999999999993" customHeight="1" x14ac:dyDescent="0.25">
      <c r="A39" s="44"/>
      <c r="B39" s="58"/>
      <c r="C39" s="59"/>
      <c r="D39" s="59"/>
      <c r="E39" s="59"/>
      <c r="F39" s="59"/>
      <c r="G39" s="59"/>
      <c r="H39" s="59"/>
      <c r="I39" s="59"/>
      <c r="J39" s="59"/>
      <c r="K39" s="59"/>
      <c r="L39" s="59"/>
      <c r="M39" s="59"/>
      <c r="N39" s="59"/>
      <c r="O39" s="75"/>
      <c r="P39" s="75"/>
      <c r="Q39" s="75"/>
      <c r="R39" s="75"/>
      <c r="S39" s="75"/>
      <c r="T39" s="72"/>
      <c r="U39" s="73"/>
      <c r="V39" s="76"/>
      <c r="W39" s="76"/>
      <c r="X39" s="76"/>
      <c r="Y39" s="76"/>
      <c r="Z39" s="76"/>
      <c r="AA39" s="59"/>
      <c r="AB39" s="46"/>
    </row>
    <row r="40" spans="1:28" ht="15" customHeight="1" x14ac:dyDescent="0.25">
      <c r="A40" s="44"/>
      <c r="B40" s="58"/>
      <c r="C40" s="59"/>
      <c r="D40" s="59"/>
      <c r="E40" s="59"/>
      <c r="F40" s="59"/>
      <c r="G40" s="59"/>
      <c r="H40" s="59"/>
      <c r="I40" s="59"/>
      <c r="J40" s="59"/>
      <c r="K40" s="59"/>
      <c r="L40" s="59"/>
      <c r="M40" s="59"/>
      <c r="N40" s="59"/>
      <c r="O40" s="62"/>
      <c r="P40" s="62"/>
      <c r="Q40" s="62"/>
      <c r="R40" s="62"/>
      <c r="S40" s="62"/>
      <c r="T40" s="60"/>
      <c r="U40" s="61"/>
      <c r="V40" s="62"/>
      <c r="W40" s="62"/>
      <c r="X40" s="62"/>
      <c r="Y40" s="62"/>
      <c r="Z40" s="62"/>
      <c r="AA40" s="59"/>
      <c r="AB40" s="46"/>
    </row>
    <row r="41" spans="1:28" ht="21.95" customHeight="1" x14ac:dyDescent="0.25">
      <c r="A41" s="44"/>
      <c r="B41" s="58"/>
      <c r="C41" s="60" t="s">
        <v>56</v>
      </c>
      <c r="D41" s="60"/>
      <c r="E41" s="60"/>
      <c r="F41" s="60"/>
      <c r="G41" s="60"/>
      <c r="H41" s="60"/>
      <c r="I41" s="60"/>
      <c r="J41" s="60"/>
      <c r="K41" s="60"/>
      <c r="L41" s="60"/>
      <c r="M41" s="60"/>
      <c r="N41" s="60"/>
      <c r="O41" s="77">
        <f>AK29</f>
        <v>44652</v>
      </c>
      <c r="P41" s="77"/>
      <c r="Q41" s="77"/>
      <c r="R41" s="77"/>
      <c r="S41" s="77"/>
      <c r="T41" s="63"/>
      <c r="U41" s="61"/>
      <c r="V41" s="77" t="e">
        <f>AK31</f>
        <v>#VALUE!</v>
      </c>
      <c r="W41" s="77"/>
      <c r="X41" s="77"/>
      <c r="Y41" s="77"/>
      <c r="Z41" s="77"/>
      <c r="AA41" s="59"/>
      <c r="AB41" s="46"/>
    </row>
    <row r="42" spans="1:28" ht="15" customHeight="1" x14ac:dyDescent="0.25">
      <c r="A42" s="44"/>
      <c r="B42" s="58"/>
      <c r="C42" s="64"/>
      <c r="D42" s="64"/>
      <c r="E42" s="64"/>
      <c r="F42" s="64"/>
      <c r="G42" s="64"/>
      <c r="H42" s="64"/>
      <c r="I42" s="64"/>
      <c r="J42" s="64"/>
      <c r="K42" s="64"/>
      <c r="L42" s="64"/>
      <c r="M42" s="64"/>
      <c r="N42" s="64"/>
      <c r="O42" s="64"/>
      <c r="P42" s="64"/>
      <c r="Q42" s="64"/>
      <c r="R42" s="64"/>
      <c r="S42" s="63"/>
      <c r="T42" s="63"/>
      <c r="U42" s="61"/>
      <c r="V42" s="61"/>
      <c r="W42" s="63"/>
      <c r="X42" s="59"/>
      <c r="Y42" s="61"/>
      <c r="Z42" s="61"/>
      <c r="AA42" s="59"/>
      <c r="AB42" s="46"/>
    </row>
    <row r="43" spans="1:28" ht="21.95" customHeight="1" x14ac:dyDescent="0.25">
      <c r="A43" s="44"/>
      <c r="B43" s="58"/>
      <c r="C43" s="60" t="s">
        <v>42</v>
      </c>
      <c r="D43" s="60"/>
      <c r="E43" s="60"/>
      <c r="F43" s="60"/>
      <c r="G43" s="60"/>
      <c r="H43" s="60"/>
      <c r="I43" s="60"/>
      <c r="J43" s="60"/>
      <c r="K43" s="60"/>
      <c r="L43" s="60"/>
      <c r="M43" s="60"/>
      <c r="N43" s="60"/>
      <c r="O43" s="77">
        <f>AL29</f>
        <v>44652</v>
      </c>
      <c r="P43" s="77"/>
      <c r="Q43" s="77"/>
      <c r="R43" s="77"/>
      <c r="S43" s="77"/>
      <c r="T43" s="63"/>
      <c r="U43" s="61"/>
      <c r="V43" s="77" t="e">
        <f>AL31</f>
        <v>#VALUE!</v>
      </c>
      <c r="W43" s="77"/>
      <c r="X43" s="77"/>
      <c r="Y43" s="77"/>
      <c r="Z43" s="77"/>
      <c r="AA43" s="58"/>
      <c r="AB43" s="46"/>
    </row>
    <row r="44" spans="1:28" ht="15" customHeight="1" x14ac:dyDescent="0.25">
      <c r="A44" s="44"/>
      <c r="B44" s="58"/>
      <c r="C44" s="79" t="s">
        <v>60</v>
      </c>
      <c r="D44" s="79"/>
      <c r="E44" s="79"/>
      <c r="F44" s="79"/>
      <c r="G44" s="79"/>
      <c r="H44" s="79"/>
      <c r="I44" s="79"/>
      <c r="J44" s="79"/>
      <c r="K44" s="79"/>
      <c r="L44" s="79"/>
      <c r="M44" s="79"/>
      <c r="N44" s="79"/>
      <c r="O44" s="60"/>
      <c r="P44" s="60"/>
      <c r="Q44" s="60"/>
      <c r="R44" s="60"/>
      <c r="S44" s="63"/>
      <c r="T44" s="63"/>
      <c r="U44" s="61"/>
      <c r="V44" s="61"/>
      <c r="W44" s="63"/>
      <c r="X44" s="59"/>
      <c r="Y44" s="61"/>
      <c r="Z44" s="61"/>
      <c r="AA44" s="59"/>
      <c r="AB44" s="46"/>
    </row>
    <row r="45" spans="1:28" ht="15" customHeight="1" x14ac:dyDescent="0.25">
      <c r="A45" s="44"/>
      <c r="B45" s="58"/>
      <c r="C45" s="79"/>
      <c r="D45" s="79"/>
      <c r="E45" s="79"/>
      <c r="F45" s="79"/>
      <c r="G45" s="79"/>
      <c r="H45" s="79"/>
      <c r="I45" s="79"/>
      <c r="J45" s="79"/>
      <c r="K45" s="79"/>
      <c r="L45" s="79"/>
      <c r="M45" s="79"/>
      <c r="N45" s="79"/>
      <c r="O45" s="60"/>
      <c r="P45" s="60"/>
      <c r="Q45" s="60"/>
      <c r="R45" s="60"/>
      <c r="S45" s="63"/>
      <c r="T45" s="63"/>
      <c r="U45" s="61"/>
      <c r="V45" s="61"/>
      <c r="W45" s="63"/>
      <c r="X45" s="59"/>
      <c r="Y45" s="61"/>
      <c r="Z45" s="61"/>
      <c r="AA45" s="59"/>
      <c r="AB45" s="46"/>
    </row>
    <row r="46" spans="1:28" ht="15" customHeight="1" x14ac:dyDescent="0.25">
      <c r="A46" s="44"/>
      <c r="B46" s="58"/>
      <c r="C46" s="79"/>
      <c r="D46" s="79"/>
      <c r="E46" s="79"/>
      <c r="F46" s="79"/>
      <c r="G46" s="79"/>
      <c r="H46" s="79"/>
      <c r="I46" s="79"/>
      <c r="J46" s="79"/>
      <c r="K46" s="79"/>
      <c r="L46" s="79"/>
      <c r="M46" s="79"/>
      <c r="N46" s="79"/>
      <c r="O46" s="60"/>
      <c r="P46" s="60"/>
      <c r="Q46" s="60"/>
      <c r="R46" s="60"/>
      <c r="S46" s="63"/>
      <c r="T46" s="63"/>
      <c r="U46" s="61"/>
      <c r="V46" s="61"/>
      <c r="W46" s="63"/>
      <c r="X46" s="59"/>
      <c r="Y46" s="61"/>
      <c r="Z46" s="61"/>
      <c r="AA46" s="59"/>
      <c r="AB46" s="46"/>
    </row>
    <row r="47" spans="1:28" ht="15" customHeight="1" x14ac:dyDescent="0.25">
      <c r="A47" s="44"/>
      <c r="B47" s="58"/>
      <c r="C47" s="59"/>
      <c r="D47" s="59"/>
      <c r="E47" s="59"/>
      <c r="F47" s="59"/>
      <c r="G47" s="59"/>
      <c r="H47" s="59"/>
      <c r="I47" s="59"/>
      <c r="J47" s="59"/>
      <c r="K47" s="59"/>
      <c r="L47" s="59"/>
      <c r="M47" s="59"/>
      <c r="N47" s="59"/>
      <c r="O47" s="59"/>
      <c r="P47" s="59"/>
      <c r="Q47" s="59"/>
      <c r="R47" s="59"/>
      <c r="S47" s="59"/>
      <c r="T47" s="59"/>
      <c r="U47" s="61"/>
      <c r="V47" s="59"/>
      <c r="W47" s="59"/>
      <c r="X47" s="59"/>
      <c r="Y47" s="61"/>
      <c r="Z47" s="61"/>
      <c r="AA47" s="59"/>
      <c r="AB47" s="46"/>
    </row>
    <row r="48" spans="1:28" ht="21.95" customHeight="1" x14ac:dyDescent="0.25">
      <c r="A48" s="44"/>
      <c r="B48" s="58"/>
      <c r="C48" s="60" t="s">
        <v>55</v>
      </c>
      <c r="D48" s="60"/>
      <c r="E48" s="60"/>
      <c r="F48" s="60"/>
      <c r="G48" s="60"/>
      <c r="H48" s="60"/>
      <c r="I48" s="60"/>
      <c r="J48" s="60"/>
      <c r="K48" s="60"/>
      <c r="L48" s="60"/>
      <c r="M48" s="60"/>
      <c r="N48" s="60"/>
      <c r="O48" s="77">
        <f>AH29</f>
        <v>44661</v>
      </c>
      <c r="P48" s="77"/>
      <c r="Q48" s="77"/>
      <c r="R48" s="77"/>
      <c r="S48" s="77"/>
      <c r="T48" s="63"/>
      <c r="U48" s="61"/>
      <c r="V48" s="77" t="e">
        <f>AH31</f>
        <v>#VALUE!</v>
      </c>
      <c r="W48" s="77"/>
      <c r="X48" s="77"/>
      <c r="Y48" s="77"/>
      <c r="Z48" s="77"/>
      <c r="AA48" s="59"/>
      <c r="AB48" s="46"/>
    </row>
    <row r="49" spans="1:28" ht="15" customHeight="1" x14ac:dyDescent="0.25">
      <c r="A49" s="44"/>
      <c r="B49" s="58"/>
      <c r="C49" s="60"/>
      <c r="D49" s="60"/>
      <c r="E49" s="60"/>
      <c r="F49" s="60"/>
      <c r="G49" s="60"/>
      <c r="H49" s="60"/>
      <c r="I49" s="60"/>
      <c r="J49" s="60"/>
      <c r="K49" s="60"/>
      <c r="L49" s="60"/>
      <c r="M49" s="60"/>
      <c r="N49" s="60"/>
      <c r="O49" s="60"/>
      <c r="P49" s="60"/>
      <c r="Q49" s="60"/>
      <c r="R49" s="60"/>
      <c r="S49" s="63"/>
      <c r="T49" s="63"/>
      <c r="U49" s="61"/>
      <c r="V49" s="61"/>
      <c r="W49" s="63"/>
      <c r="X49" s="59"/>
      <c r="Y49" s="61"/>
      <c r="Z49" s="61"/>
      <c r="AA49" s="59"/>
      <c r="AB49" s="46"/>
    </row>
    <row r="50" spans="1:28" ht="21.95" customHeight="1" x14ac:dyDescent="0.25">
      <c r="A50" s="44"/>
      <c r="B50" s="58"/>
      <c r="C50" s="65" t="s">
        <v>81</v>
      </c>
      <c r="D50" s="64"/>
      <c r="E50" s="64"/>
      <c r="F50" s="64"/>
      <c r="G50" s="64"/>
      <c r="H50" s="64"/>
      <c r="I50" s="64"/>
      <c r="J50" s="64"/>
      <c r="K50" s="64"/>
      <c r="L50" s="64"/>
      <c r="M50" s="64"/>
      <c r="N50" s="64"/>
      <c r="O50" s="77">
        <f>AI29</f>
        <v>44658</v>
      </c>
      <c r="P50" s="77"/>
      <c r="Q50" s="77"/>
      <c r="R50" s="77"/>
      <c r="S50" s="77"/>
      <c r="T50" s="63"/>
      <c r="U50" s="61"/>
      <c r="V50" s="77" t="e">
        <f>AI31</f>
        <v>#VALUE!</v>
      </c>
      <c r="W50" s="77"/>
      <c r="X50" s="77"/>
      <c r="Y50" s="77"/>
      <c r="Z50" s="77"/>
      <c r="AA50" s="59"/>
      <c r="AB50" s="46"/>
    </row>
    <row r="51" spans="1:28" ht="15" customHeight="1" x14ac:dyDescent="0.25">
      <c r="A51" s="44"/>
      <c r="B51" s="58"/>
      <c r="C51" s="68" t="s">
        <v>80</v>
      </c>
      <c r="D51" s="66"/>
      <c r="E51" s="66"/>
      <c r="F51" s="66"/>
      <c r="G51" s="66"/>
      <c r="H51" s="66"/>
      <c r="I51" s="66"/>
      <c r="J51" s="66"/>
      <c r="K51" s="66"/>
      <c r="L51" s="66"/>
      <c r="M51" s="66"/>
      <c r="N51" s="66"/>
      <c r="O51" s="66"/>
      <c r="P51" s="66"/>
      <c r="Q51" s="66"/>
      <c r="R51" s="64"/>
      <c r="S51" s="63"/>
      <c r="T51" s="63"/>
      <c r="U51" s="61"/>
      <c r="V51" s="61"/>
      <c r="W51" s="63"/>
      <c r="X51" s="59"/>
      <c r="Y51" s="61"/>
      <c r="Z51" s="61"/>
      <c r="AA51" s="59"/>
      <c r="AB51" s="46"/>
    </row>
    <row r="52" spans="1:28" ht="15" customHeight="1" x14ac:dyDescent="0.25">
      <c r="A52" s="44"/>
      <c r="B52" s="58"/>
      <c r="C52" s="65"/>
      <c r="D52" s="64"/>
      <c r="E52" s="64"/>
      <c r="F52" s="64"/>
      <c r="G52" s="64"/>
      <c r="H52" s="64"/>
      <c r="I52" s="64"/>
      <c r="J52" s="64"/>
      <c r="K52" s="64"/>
      <c r="L52" s="64"/>
      <c r="M52" s="64"/>
      <c r="N52" s="64"/>
      <c r="O52" s="64"/>
      <c r="P52" s="64"/>
      <c r="Q52" s="64"/>
      <c r="R52" s="64"/>
      <c r="S52" s="63"/>
      <c r="T52" s="63"/>
      <c r="U52" s="61"/>
      <c r="V52" s="61"/>
      <c r="W52" s="63"/>
      <c r="X52" s="59"/>
      <c r="Y52" s="61"/>
      <c r="Z52" s="61"/>
      <c r="AA52" s="59"/>
      <c r="AB52" s="44"/>
    </row>
    <row r="53" spans="1:28" ht="21.95" customHeight="1" x14ac:dyDescent="0.25">
      <c r="A53" s="44"/>
      <c r="B53" s="58"/>
      <c r="C53" s="65" t="s">
        <v>79</v>
      </c>
      <c r="D53" s="64"/>
      <c r="E53" s="64"/>
      <c r="F53" s="64"/>
      <c r="G53" s="64"/>
      <c r="H53" s="64"/>
      <c r="I53" s="64"/>
      <c r="J53" s="64"/>
      <c r="K53" s="64"/>
      <c r="L53" s="64"/>
      <c r="M53" s="64"/>
      <c r="N53" s="64"/>
      <c r="O53" s="77">
        <f>O50</f>
        <v>44658</v>
      </c>
      <c r="P53" s="77"/>
      <c r="Q53" s="77"/>
      <c r="R53" s="77"/>
      <c r="S53" s="77"/>
      <c r="T53" s="63"/>
      <c r="U53" s="61"/>
      <c r="V53" s="77" t="e">
        <f>V50-2</f>
        <v>#VALUE!</v>
      </c>
      <c r="W53" s="77"/>
      <c r="X53" s="77"/>
      <c r="Y53" s="77"/>
      <c r="Z53" s="77"/>
      <c r="AA53" s="59"/>
      <c r="AB53" s="44"/>
    </row>
    <row r="54" spans="1:28" ht="15" customHeight="1" x14ac:dyDescent="0.25">
      <c r="A54" s="44"/>
      <c r="B54" s="58"/>
      <c r="C54" s="88" t="s">
        <v>82</v>
      </c>
      <c r="D54" s="79"/>
      <c r="E54" s="79"/>
      <c r="F54" s="79"/>
      <c r="G54" s="79"/>
      <c r="H54" s="79"/>
      <c r="I54" s="79"/>
      <c r="J54" s="79"/>
      <c r="K54" s="79"/>
      <c r="L54" s="79"/>
      <c r="M54" s="79"/>
      <c r="N54" s="79"/>
      <c r="O54" s="66"/>
      <c r="P54" s="66"/>
      <c r="Q54" s="66"/>
      <c r="R54" s="64"/>
      <c r="S54" s="63"/>
      <c r="T54" s="63"/>
      <c r="U54" s="61"/>
      <c r="V54" s="61"/>
      <c r="W54" s="63"/>
      <c r="X54" s="59"/>
      <c r="Y54" s="61"/>
      <c r="Z54" s="61"/>
      <c r="AA54" s="59"/>
      <c r="AB54" s="44"/>
    </row>
    <row r="55" spans="1:28" ht="15" customHeight="1" x14ac:dyDescent="0.25">
      <c r="A55" s="44"/>
      <c r="B55" s="58"/>
      <c r="C55" s="79"/>
      <c r="D55" s="79"/>
      <c r="E55" s="79"/>
      <c r="F55" s="79"/>
      <c r="G55" s="79"/>
      <c r="H55" s="79"/>
      <c r="I55" s="79"/>
      <c r="J55" s="79"/>
      <c r="K55" s="79"/>
      <c r="L55" s="79"/>
      <c r="M55" s="79"/>
      <c r="N55" s="79"/>
      <c r="O55" s="66"/>
      <c r="P55" s="66"/>
      <c r="Q55" s="66"/>
      <c r="R55" s="64"/>
      <c r="S55" s="63"/>
      <c r="T55" s="63"/>
      <c r="U55" s="61"/>
      <c r="V55" s="61"/>
      <c r="W55" s="63"/>
      <c r="X55" s="59"/>
      <c r="Y55" s="61"/>
      <c r="Z55" s="61"/>
      <c r="AA55" s="59"/>
      <c r="AB55" s="44"/>
    </row>
    <row r="56" spans="1:28" ht="9.9499999999999993" customHeight="1" x14ac:dyDescent="0.25">
      <c r="A56" s="44"/>
      <c r="B56" s="58"/>
      <c r="C56" s="58"/>
      <c r="D56" s="58"/>
      <c r="E56" s="58"/>
      <c r="F56" s="58"/>
      <c r="G56" s="58"/>
      <c r="H56" s="58"/>
      <c r="I56" s="58"/>
      <c r="J56" s="58"/>
      <c r="K56" s="58"/>
      <c r="L56" s="58"/>
      <c r="M56" s="58"/>
      <c r="N56" s="58"/>
      <c r="O56" s="58"/>
      <c r="P56" s="58"/>
      <c r="Q56" s="58"/>
      <c r="R56" s="58"/>
      <c r="S56" s="58"/>
      <c r="T56" s="58"/>
      <c r="U56" s="67"/>
      <c r="V56" s="58"/>
      <c r="W56" s="58"/>
      <c r="X56" s="58"/>
      <c r="Y56" s="67"/>
      <c r="Z56" s="67"/>
      <c r="AA56" s="58"/>
      <c r="AB56" s="44"/>
    </row>
    <row r="57" spans="1:28" ht="21.95" customHeight="1" x14ac:dyDescent="0.25">
      <c r="B57" s="81" t="s">
        <v>78</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row r="58" spans="1:28" ht="21.95" customHeight="1" x14ac:dyDescent="0.25">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row>
  </sheetData>
  <sheetProtection sheet="1" selectLockedCells="1"/>
  <mergeCells count="30">
    <mergeCell ref="B57:AA58"/>
    <mergeCell ref="J8:Y8"/>
    <mergeCell ref="J27:Y27"/>
    <mergeCell ref="AC2:AI2"/>
    <mergeCell ref="O48:S48"/>
    <mergeCell ref="O50:S50"/>
    <mergeCell ref="O53:S53"/>
    <mergeCell ref="O35:S35"/>
    <mergeCell ref="O14:S14"/>
    <mergeCell ref="O10:S10"/>
    <mergeCell ref="O18:S18"/>
    <mergeCell ref="B2:AA2"/>
    <mergeCell ref="B3:AA3"/>
    <mergeCell ref="B6:AA6"/>
    <mergeCell ref="B4:AA4"/>
    <mergeCell ref="C54:N55"/>
    <mergeCell ref="C18:K18"/>
    <mergeCell ref="O38:S39"/>
    <mergeCell ref="V38:Z39"/>
    <mergeCell ref="V53:Z53"/>
    <mergeCell ref="V41:Z41"/>
    <mergeCell ref="V43:Z43"/>
    <mergeCell ref="O41:S41"/>
    <mergeCell ref="C30:N33"/>
    <mergeCell ref="C44:N46"/>
    <mergeCell ref="B22:AA22"/>
    <mergeCell ref="O43:S43"/>
    <mergeCell ref="V48:Z48"/>
    <mergeCell ref="V50:Z50"/>
    <mergeCell ref="B23:AA25"/>
  </mergeCells>
  <conditionalFormatting sqref="AC28:AG31 AC16:AL27">
    <cfRule type="cellIs" dxfId="30" priority="57" operator="equal">
      <formula>"keine Freitestung"</formula>
    </cfRule>
  </conditionalFormatting>
  <conditionalFormatting sqref="AH5:AL27">
    <cfRule type="cellIs" dxfId="29" priority="55" operator="equal">
      <formula>"keine Freitestung"</formula>
    </cfRule>
    <cfRule type="cellIs" dxfId="28" priority="56" operator="equal">
      <formula>"keine Q."</formula>
    </cfRule>
  </conditionalFormatting>
  <conditionalFormatting sqref="AC28:AG31 AC2:AL27">
    <cfRule type="cellIs" dxfId="27" priority="53" operator="equal">
      <formula>"Keine Q."</formula>
    </cfRule>
    <cfRule type="cellIs" dxfId="26" priority="54" operator="equal">
      <formula>"keine Freitestung"</formula>
    </cfRule>
  </conditionalFormatting>
  <conditionalFormatting sqref="AC28:AG31 AC3:AL27">
    <cfRule type="cellIs" dxfId="25" priority="50" operator="equal">
      <formula>"keine Q."</formula>
    </cfRule>
    <cfRule type="cellIs" dxfId="24" priority="51" operator="equal">
      <formula>"keine Freitestung"</formula>
    </cfRule>
    <cfRule type="cellIs" dxfId="23" priority="52" operator="equal">
      <formula>"Keine Freitestung"</formula>
    </cfRule>
  </conditionalFormatting>
  <conditionalFormatting sqref="AC28:AG31 AC1:AL27 AC32:AL1048576">
    <cfRule type="cellIs" dxfId="22" priority="49" operator="equal">
      <formula>"keine Freitestung"</formula>
    </cfRule>
  </conditionalFormatting>
  <conditionalFormatting sqref="AH29:AL31">
    <cfRule type="cellIs" dxfId="21" priority="43" operator="equal">
      <formula>"keine Freitestung"</formula>
    </cfRule>
  </conditionalFormatting>
  <conditionalFormatting sqref="AH29:AL30">
    <cfRule type="cellIs" dxfId="20" priority="41" operator="equal">
      <formula>"keine Freitestung"</formula>
    </cfRule>
    <cfRule type="cellIs" dxfId="19" priority="42" operator="equal">
      <formula>"keine Q."</formula>
    </cfRule>
  </conditionalFormatting>
  <conditionalFormatting sqref="AH29:AL31">
    <cfRule type="cellIs" dxfId="18" priority="39" operator="equal">
      <formula>"Keine Q."</formula>
    </cfRule>
    <cfRule type="cellIs" dxfId="17" priority="40" operator="equal">
      <formula>"keine Freitestung"</formula>
    </cfRule>
  </conditionalFormatting>
  <conditionalFormatting sqref="AH29:AL31">
    <cfRule type="cellIs" dxfId="16" priority="36" operator="equal">
      <formula>"keine Q."</formula>
    </cfRule>
    <cfRule type="cellIs" dxfId="15" priority="37" operator="equal">
      <formula>"keine Freitestung"</formula>
    </cfRule>
    <cfRule type="cellIs" dxfId="14" priority="38" operator="equal">
      <formula>"Keine Freitestung"</formula>
    </cfRule>
  </conditionalFormatting>
  <conditionalFormatting sqref="AH29:AL31">
    <cfRule type="cellIs" dxfId="13" priority="35" operator="equal">
      <formula>"keine Freitestung"</formula>
    </cfRule>
  </conditionalFormatting>
  <conditionalFormatting sqref="AH28:AL28">
    <cfRule type="cellIs" dxfId="12" priority="16" operator="equal">
      <formula>"keine Freitestung"</formula>
    </cfRule>
  </conditionalFormatting>
  <conditionalFormatting sqref="AH28:AL28">
    <cfRule type="cellIs" dxfId="11" priority="14" operator="equal">
      <formula>"keine Freitestung"</formula>
    </cfRule>
    <cfRule type="cellIs" dxfId="10" priority="15" operator="equal">
      <formula>"keine Q."</formula>
    </cfRule>
  </conditionalFormatting>
  <conditionalFormatting sqref="AH28:AL28">
    <cfRule type="cellIs" dxfId="9" priority="12" operator="equal">
      <formula>"Keine Q."</formula>
    </cfRule>
    <cfRule type="cellIs" dxfId="8" priority="13" operator="equal">
      <formula>"keine Freitestung"</formula>
    </cfRule>
  </conditionalFormatting>
  <conditionalFormatting sqref="AH28:AL28">
    <cfRule type="cellIs" dxfId="7" priority="9" operator="equal">
      <formula>"keine Q."</formula>
    </cfRule>
    <cfRule type="cellIs" dxfId="6" priority="10" operator="equal">
      <formula>"keine Freitestung"</formula>
    </cfRule>
    <cfRule type="cellIs" dxfId="5" priority="11" operator="equal">
      <formula>"Keine Freitestung"</formula>
    </cfRule>
  </conditionalFormatting>
  <conditionalFormatting sqref="AH28:AL28">
    <cfRule type="cellIs" dxfId="4" priority="8" operator="equal">
      <formula>"keine Freitestung"</formula>
    </cfRule>
  </conditionalFormatting>
  <conditionalFormatting sqref="AH31:AL31">
    <cfRule type="cellIs" dxfId="3" priority="6" operator="equal">
      <formula>"keine Freitestung"</formula>
    </cfRule>
    <cfRule type="cellIs" dxfId="2" priority="7" operator="equal">
      <formula>"keine Q."</formula>
    </cfRule>
  </conditionalFormatting>
  <conditionalFormatting sqref="AH31">
    <cfRule type="containsText" dxfId="1" priority="1" operator="containsText" text="keine Absonderung">
      <formula>NOT(ISERROR(SEARCH("keine Absonderung",AH31)))</formula>
    </cfRule>
    <cfRule type="cellIs" dxfId="0" priority="2" operator="equal">
      <formula>#VALUE!</formula>
    </cfRule>
  </conditionalFormatting>
  <pageMargins left="0.51181102362204722" right="0.5118110236220472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6" sqref="D26"/>
    </sheetView>
  </sheetViews>
  <sheetFormatPr baseColWidth="10" defaultRowHeight="15" x14ac:dyDescent="0.25"/>
  <cols>
    <col min="2" max="2" width="46" customWidth="1"/>
    <col min="3" max="3" width="25.7109375" customWidth="1"/>
    <col min="5" max="5" width="15.7109375" customWidth="1"/>
    <col min="7" max="7" width="33.140625" customWidth="1"/>
    <col min="8" max="8" width="41.28515625" customWidth="1"/>
    <col min="9" max="9" width="29.28515625" customWidth="1"/>
    <col min="11" max="11" width="28.5703125" customWidth="1"/>
  </cols>
  <sheetData>
    <row r="1" spans="1:11" ht="57" customHeight="1" x14ac:dyDescent="0.25">
      <c r="A1" t="s">
        <v>20</v>
      </c>
      <c r="B1" t="s">
        <v>17</v>
      </c>
      <c r="C1" t="s">
        <v>15</v>
      </c>
      <c r="D1" t="s">
        <v>16</v>
      </c>
      <c r="E1" t="s">
        <v>23</v>
      </c>
      <c r="F1" t="s">
        <v>24</v>
      </c>
      <c r="G1" s="1" t="s">
        <v>4</v>
      </c>
      <c r="H1" s="2" t="s">
        <v>8</v>
      </c>
      <c r="I1" s="2" t="s">
        <v>3</v>
      </c>
      <c r="J1" s="1" t="s">
        <v>9</v>
      </c>
      <c r="K1" s="1" t="s">
        <v>10</v>
      </c>
    </row>
    <row r="2" spans="1:11" x14ac:dyDescent="0.25">
      <c r="A2">
        <v>1</v>
      </c>
      <c r="B2" t="s">
        <v>18</v>
      </c>
      <c r="C2" t="s">
        <v>7</v>
      </c>
      <c r="D2" t="s">
        <v>6</v>
      </c>
      <c r="F2" t="s">
        <v>0</v>
      </c>
      <c r="G2" t="s">
        <v>25</v>
      </c>
      <c r="H2" t="s">
        <v>25</v>
      </c>
      <c r="I2" t="s">
        <v>25</v>
      </c>
      <c r="J2" t="s">
        <v>25</v>
      </c>
      <c r="K2" t="s">
        <v>25</v>
      </c>
    </row>
    <row r="3" spans="1:11" x14ac:dyDescent="0.25">
      <c r="A3">
        <v>2</v>
      </c>
      <c r="B3" t="s">
        <v>18</v>
      </c>
      <c r="C3" t="s">
        <v>7</v>
      </c>
      <c r="D3" t="s">
        <v>6</v>
      </c>
      <c r="F3" t="s">
        <v>1</v>
      </c>
      <c r="G3" t="s">
        <v>26</v>
      </c>
      <c r="H3" t="s">
        <v>27</v>
      </c>
      <c r="I3" t="s">
        <v>28</v>
      </c>
      <c r="J3" t="s">
        <v>29</v>
      </c>
      <c r="K3" t="s">
        <v>2</v>
      </c>
    </row>
    <row r="4" spans="1:11" x14ac:dyDescent="0.25">
      <c r="A4">
        <v>3</v>
      </c>
      <c r="B4" t="s">
        <v>18</v>
      </c>
      <c r="C4" t="s">
        <v>7</v>
      </c>
      <c r="D4" t="s">
        <v>19</v>
      </c>
      <c r="F4" t="s">
        <v>0</v>
      </c>
      <c r="G4" t="s">
        <v>25</v>
      </c>
      <c r="H4" t="s">
        <v>25</v>
      </c>
      <c r="I4" t="s">
        <v>25</v>
      </c>
      <c r="J4" t="s">
        <v>25</v>
      </c>
      <c r="K4" t="s">
        <v>25</v>
      </c>
    </row>
    <row r="5" spans="1:11" x14ac:dyDescent="0.25">
      <c r="A5">
        <v>4</v>
      </c>
      <c r="B5" t="s">
        <v>18</v>
      </c>
      <c r="C5" t="s">
        <v>7</v>
      </c>
      <c r="D5" t="s">
        <v>19</v>
      </c>
      <c r="F5" t="s">
        <v>1</v>
      </c>
      <c r="G5" t="s">
        <v>30</v>
      </c>
      <c r="H5" t="s">
        <v>31</v>
      </c>
      <c r="I5" t="s">
        <v>32</v>
      </c>
      <c r="J5" t="s">
        <v>2</v>
      </c>
      <c r="K5" t="s">
        <v>2</v>
      </c>
    </row>
    <row r="6" spans="1:11" x14ac:dyDescent="0.25">
      <c r="A6">
        <v>5</v>
      </c>
      <c r="B6" t="s">
        <v>18</v>
      </c>
      <c r="C6" t="s">
        <v>13</v>
      </c>
      <c r="D6" t="s">
        <v>6</v>
      </c>
      <c r="F6" t="s">
        <v>0</v>
      </c>
      <c r="G6" t="s">
        <v>26</v>
      </c>
      <c r="H6" s="3" t="s">
        <v>27</v>
      </c>
      <c r="I6" s="3" t="s">
        <v>28</v>
      </c>
      <c r="J6" t="s">
        <v>29</v>
      </c>
      <c r="K6" t="s">
        <v>2</v>
      </c>
    </row>
    <row r="7" spans="1:11" x14ac:dyDescent="0.25">
      <c r="A7">
        <v>6</v>
      </c>
      <c r="B7" t="s">
        <v>18</v>
      </c>
      <c r="C7" t="s">
        <v>13</v>
      </c>
      <c r="D7" t="s">
        <v>6</v>
      </c>
      <c r="F7" t="s">
        <v>1</v>
      </c>
      <c r="G7" t="s">
        <v>26</v>
      </c>
      <c r="H7" t="s">
        <v>33</v>
      </c>
      <c r="I7" t="s">
        <v>33</v>
      </c>
      <c r="J7" t="s">
        <v>29</v>
      </c>
      <c r="K7" t="s">
        <v>2</v>
      </c>
    </row>
    <row r="8" spans="1:11" x14ac:dyDescent="0.25">
      <c r="A8">
        <v>7</v>
      </c>
      <c r="B8" t="s">
        <v>18</v>
      </c>
      <c r="C8" t="s">
        <v>13</v>
      </c>
      <c r="D8" t="s">
        <v>19</v>
      </c>
      <c r="F8" t="s">
        <v>0</v>
      </c>
      <c r="G8" t="s">
        <v>30</v>
      </c>
      <c r="H8" t="s">
        <v>31</v>
      </c>
      <c r="I8" t="s">
        <v>32</v>
      </c>
      <c r="J8" t="s">
        <v>2</v>
      </c>
      <c r="K8" t="s">
        <v>2</v>
      </c>
    </row>
    <row r="9" spans="1:11" x14ac:dyDescent="0.25">
      <c r="A9">
        <v>8</v>
      </c>
      <c r="B9" t="s">
        <v>18</v>
      </c>
      <c r="C9" t="s">
        <v>13</v>
      </c>
      <c r="D9" t="s">
        <v>19</v>
      </c>
      <c r="F9" t="s">
        <v>1</v>
      </c>
      <c r="G9" t="s">
        <v>30</v>
      </c>
      <c r="H9" t="s">
        <v>33</v>
      </c>
      <c r="I9" t="s">
        <v>33</v>
      </c>
      <c r="J9" t="s">
        <v>2</v>
      </c>
      <c r="K9" t="s">
        <v>2</v>
      </c>
    </row>
    <row r="10" spans="1:11" x14ac:dyDescent="0.25">
      <c r="A10">
        <v>9</v>
      </c>
      <c r="B10" t="s">
        <v>21</v>
      </c>
      <c r="E10">
        <v>0</v>
      </c>
      <c r="F10" t="s">
        <v>0</v>
      </c>
      <c r="G10" t="s">
        <v>25</v>
      </c>
      <c r="H10" t="s">
        <v>25</v>
      </c>
      <c r="I10" t="s">
        <v>25</v>
      </c>
      <c r="J10" t="s">
        <v>25</v>
      </c>
      <c r="K10" t="s">
        <v>25</v>
      </c>
    </row>
    <row r="11" spans="1:11" x14ac:dyDescent="0.25">
      <c r="A11">
        <v>10</v>
      </c>
      <c r="B11" t="s">
        <v>21</v>
      </c>
      <c r="E11">
        <v>0</v>
      </c>
      <c r="F11" t="s">
        <v>1</v>
      </c>
      <c r="G11" t="s">
        <v>34</v>
      </c>
      <c r="H11" t="s">
        <v>35</v>
      </c>
      <c r="I11" t="s">
        <v>36</v>
      </c>
      <c r="J11" t="s">
        <v>11</v>
      </c>
      <c r="K11" t="s">
        <v>37</v>
      </c>
    </row>
    <row r="12" spans="1:11" x14ac:dyDescent="0.25">
      <c r="A12">
        <v>11</v>
      </c>
      <c r="B12" t="s">
        <v>22</v>
      </c>
      <c r="E12">
        <v>0</v>
      </c>
      <c r="F12" t="s">
        <v>0</v>
      </c>
      <c r="G12" t="s">
        <v>25</v>
      </c>
      <c r="H12" t="s">
        <v>25</v>
      </c>
      <c r="I12" t="s">
        <v>25</v>
      </c>
      <c r="J12" t="s">
        <v>25</v>
      </c>
      <c r="K12" t="s">
        <v>25</v>
      </c>
    </row>
    <row r="13" spans="1:11" x14ac:dyDescent="0.25">
      <c r="A13">
        <v>12</v>
      </c>
      <c r="B13" t="s">
        <v>22</v>
      </c>
      <c r="F13" t="s">
        <v>1</v>
      </c>
      <c r="G13" t="s">
        <v>34</v>
      </c>
      <c r="H13" t="s">
        <v>35</v>
      </c>
      <c r="I13" t="s">
        <v>36</v>
      </c>
      <c r="J13" t="s">
        <v>11</v>
      </c>
      <c r="K13" t="s">
        <v>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Berechung Q. Kontaktpersonen</vt:lpstr>
      <vt:lpstr>Sverweis</vt:lpstr>
      <vt:lpstr>Tabelle3</vt:lpstr>
      <vt:lpstr>'Berechung Q. Kontaktpersonen'!Druckbereich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Schulleiter</cp:lastModifiedBy>
  <cp:lastPrinted>2022-03-24T20:54:00Z</cp:lastPrinted>
  <dcterms:created xsi:type="dcterms:W3CDTF">2021-10-21T06:35:49Z</dcterms:created>
  <dcterms:modified xsi:type="dcterms:W3CDTF">2022-04-01T08:55:35Z</dcterms:modified>
</cp:coreProperties>
</file>